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eidan-my.sharepoint.com/personal/mike_simpson_sweidan_co_za/Documents/z. Personal/AA/AREA/Treasurer FINANCE Reports/2026/09.Sep 2026/"/>
    </mc:Choice>
  </mc:AlternateContent>
  <xr:revisionPtr revIDLastSave="195" documentId="8_{C14B5013-3710-4E82-9D6D-BE5FC1B3C1DA}" xr6:coauthVersionLast="47" xr6:coauthVersionMax="47" xr10:uidLastSave="{55E33425-BA82-40EE-82C0-636A90816908}"/>
  <bookViews>
    <workbookView xWindow="-120" yWindow="-120" windowWidth="20730" windowHeight="11040" activeTab="2" xr2:uid="{141A8A37-6ED0-4E47-B7C6-DFE66EC1ABF1}"/>
  </bookViews>
  <sheets>
    <sheet name="Contributions" sheetId="1" r:id="rId1"/>
    <sheet name="Cash Book" sheetId="2" r:id="rId2"/>
    <sheet name="Receipts &amp; Payment" sheetId="3" r:id="rId3"/>
    <sheet name="Office Receipts" sheetId="4" r:id="rId4"/>
    <sheet name="Bank Statement" sheetId="5" r:id="rId5"/>
    <sheet name="Prudent Reserve" sheetId="6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6" i="4" l="1"/>
  <c r="G22" i="4"/>
  <c r="F22" i="4"/>
  <c r="E22" i="4"/>
  <c r="D22" i="4"/>
  <c r="N71" i="2" l="1"/>
  <c r="O71" i="2"/>
  <c r="P71" i="2"/>
  <c r="Q71" i="2"/>
  <c r="R71" i="2"/>
  <c r="S71" i="2"/>
  <c r="T71" i="2"/>
  <c r="U71" i="2"/>
  <c r="B33" i="3" s="1"/>
  <c r="V71" i="2"/>
  <c r="W71" i="2"/>
  <c r="X71" i="2"/>
  <c r="M71" i="2"/>
  <c r="E71" i="2"/>
  <c r="E76" i="2" s="1"/>
  <c r="F71" i="2"/>
  <c r="G71" i="2"/>
  <c r="H71" i="2"/>
  <c r="I71" i="2"/>
  <c r="J71" i="2"/>
  <c r="K71" i="2"/>
  <c r="D71" i="2"/>
  <c r="D65" i="5" l="1"/>
  <c r="D2" i="5"/>
  <c r="B95" i="6"/>
  <c r="B9" i="6"/>
  <c r="D9" i="6" s="1"/>
  <c r="D10" i="6" s="1"/>
  <c r="B42" i="3"/>
  <c r="B8" i="3"/>
  <c r="B9" i="3"/>
  <c r="B11" i="3"/>
  <c r="B12" i="3"/>
  <c r="B13" i="3"/>
  <c r="B15" i="3"/>
  <c r="B16" i="3"/>
  <c r="B24" i="3"/>
  <c r="B25" i="3"/>
  <c r="B26" i="3"/>
  <c r="B27" i="3"/>
  <c r="B29" i="3"/>
  <c r="B30" i="3"/>
  <c r="B31" i="3"/>
  <c r="E77" i="2"/>
  <c r="B6" i="3"/>
  <c r="N30" i="1"/>
  <c r="M30" i="1"/>
  <c r="L30" i="1"/>
  <c r="K30" i="1"/>
  <c r="J30" i="1"/>
  <c r="I30" i="1"/>
  <c r="H30" i="1"/>
  <c r="G30" i="1"/>
  <c r="F30" i="1"/>
  <c r="E30" i="1"/>
  <c r="D30" i="1"/>
  <c r="C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0" i="1" l="1"/>
  <c r="B23" i="3"/>
  <c r="B37" i="3" s="1"/>
  <c r="B18" i="3"/>
  <c r="D72" i="2"/>
  <c r="M72" i="2"/>
  <c r="B38" i="3" l="1"/>
  <c r="G77" i="2"/>
  <c r="E79" i="2"/>
  <c r="B4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tc={5A7A84EB-2567-40F0-8C45-2F9E2E2F62D3}</author>
    <author>tc={5D6E2BCE-A7F7-4D5C-AB1F-BA4C264D977A}</author>
  </authors>
  <commentList>
    <comment ref="F64" authorId="0" shapeId="0" xr:uid="{5A7A84EB-2567-40F0-8C45-2F9E2E2F62D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Courier fees
</t>
      </text>
    </comment>
    <comment ref="F76" authorId="1" shapeId="0" xr:uid="{5D6E2BCE-A7F7-4D5C-AB1F-BA4C264D977A}">
      <text>
        <t>[Threaded comment]
Your version of Excel allows you to read this threaded comment; however, any edits to it will get removed if the file is opened in a newer version of Excel. Learn more: https://go.microsoft.com/fwlink/?linkid=870924
Comment:
    Inv not captured in May</t>
      </text>
    </comment>
  </commentList>
</comments>
</file>

<file path=xl/sharedStrings.xml><?xml version="1.0" encoding="utf-8"?>
<sst xmlns="http://schemas.openxmlformats.org/spreadsheetml/2006/main" count="637" uniqueCount="359">
  <si>
    <t>Group</t>
  </si>
  <si>
    <t>GSO</t>
  </si>
  <si>
    <t>TOTAL</t>
  </si>
  <si>
    <r>
      <t xml:space="preserve">Airfield   </t>
    </r>
    <r>
      <rPr>
        <b/>
        <sz val="10"/>
        <color rgb="FFFF0000"/>
        <rFont val="Aptos Narrow"/>
        <family val="2"/>
        <scheme val="minor"/>
      </rPr>
      <t>2 meetings</t>
    </r>
  </si>
  <si>
    <t>Benoni City Big Book</t>
  </si>
  <si>
    <r>
      <t xml:space="preserve">Benoni lunch    </t>
    </r>
    <r>
      <rPr>
        <b/>
        <sz val="10"/>
        <color rgb="FFFF0000"/>
        <rFont val="Aptos Narrow"/>
        <family val="2"/>
        <scheme val="minor"/>
      </rPr>
      <t>2 meetings</t>
    </r>
  </si>
  <si>
    <t>Benoni Recovery</t>
  </si>
  <si>
    <t xml:space="preserve">Benoni South </t>
  </si>
  <si>
    <t>Brakpan</t>
  </si>
  <si>
    <t>Courage to Change</t>
  </si>
  <si>
    <t>Edenvale - Thursday</t>
  </si>
  <si>
    <r>
      <t>Edenvale Lunch</t>
    </r>
    <r>
      <rPr>
        <b/>
        <sz val="10"/>
        <color rgb="FFFF0000"/>
        <rFont val="Aptos Narrow"/>
        <family val="2"/>
        <scheme val="minor"/>
      </rPr>
      <t xml:space="preserve">  3 meetings</t>
    </r>
  </si>
  <si>
    <t>HATS</t>
  </si>
  <si>
    <t>Heidelburg</t>
  </si>
  <si>
    <t>Highveld Group</t>
  </si>
  <si>
    <t>House of Mercy</t>
  </si>
  <si>
    <t>Katlehong</t>
  </si>
  <si>
    <t>Kempton Park</t>
  </si>
  <si>
    <t>Live and Let Live</t>
  </si>
  <si>
    <t>Springs</t>
  </si>
  <si>
    <t xml:space="preserve">Springs Online </t>
  </si>
  <si>
    <t>Sunnyridge</t>
  </si>
  <si>
    <t>Tembisa Sunday</t>
  </si>
  <si>
    <t xml:space="preserve">Word of Mouth </t>
  </si>
  <si>
    <t>Step 11 / online</t>
  </si>
  <si>
    <t>Sober at Sunset</t>
  </si>
  <si>
    <t>Personal Contributions</t>
  </si>
  <si>
    <t>Zoom / Rosebank</t>
  </si>
  <si>
    <t>GROUP CONTRIBUTIONS - 2026 / 2027</t>
  </si>
  <si>
    <t>Sep - 2026</t>
  </si>
  <si>
    <t>Oct - 2026</t>
  </si>
  <si>
    <t>Nov - 2026</t>
  </si>
  <si>
    <t>Dec - 2026</t>
  </si>
  <si>
    <t>Jan - 2027</t>
  </si>
  <si>
    <t>Feb - 2027</t>
  </si>
  <si>
    <t>Mar - 2027</t>
  </si>
  <si>
    <t>Apr - 2027</t>
  </si>
  <si>
    <t>May - 2027</t>
  </si>
  <si>
    <t>Jun - 2027</t>
  </si>
  <si>
    <t>Jul - 2027</t>
  </si>
  <si>
    <t>Aug - 2027</t>
  </si>
  <si>
    <t>RECEIPTS</t>
  </si>
  <si>
    <t>PAYMENTS</t>
  </si>
  <si>
    <t>Date</t>
  </si>
  <si>
    <t>Desciption</t>
  </si>
  <si>
    <t>Amt</t>
  </si>
  <si>
    <t>Contribution</t>
  </si>
  <si>
    <t>Literature</t>
  </si>
  <si>
    <t>Banking</t>
  </si>
  <si>
    <t>Rally</t>
  </si>
  <si>
    <t>Zoom</t>
  </si>
  <si>
    <t>Honorarium</t>
  </si>
  <si>
    <t>Rent</t>
  </si>
  <si>
    <t>Telephone</t>
  </si>
  <si>
    <t>Web Site</t>
  </si>
  <si>
    <t>AA BRAKPAN CONTRIBUT</t>
  </si>
  <si>
    <t>CAPITEC   LENNIE EASTERNS</t>
  </si>
  <si>
    <t>BCM Church</t>
  </si>
  <si>
    <t>Telkom</t>
  </si>
  <si>
    <t>Website Hosting</t>
  </si>
  <si>
    <t>Notification Fee: E-mail</t>
  </si>
  <si>
    <t>AA AIRFIELD GROUP</t>
  </si>
  <si>
    <t>KIMI_ELG CONTRIBUTIO</t>
  </si>
  <si>
    <t>CAPITEC   BENONI SOUTH</t>
  </si>
  <si>
    <t>MAINTENANCE FEE</t>
  </si>
  <si>
    <t>BRAKPAN GROUP</t>
  </si>
  <si>
    <t>INTERGROUP</t>
  </si>
  <si>
    <t>Gratitude</t>
  </si>
  <si>
    <t>Events</t>
  </si>
  <si>
    <t>Misc</t>
  </si>
  <si>
    <t>OFFICE</t>
  </si>
  <si>
    <t>Money In</t>
  </si>
  <si>
    <t>Money Out</t>
  </si>
  <si>
    <t>Stock Value</t>
  </si>
  <si>
    <t>Opening balance as at Stocktake</t>
  </si>
  <si>
    <t>Est Value on Hand</t>
  </si>
  <si>
    <t>CASH BOOK - September - 2026</t>
  </si>
  <si>
    <t>RECEIPTS &amp; PAYMENTS ACCOUNT</t>
  </si>
  <si>
    <t>Income</t>
  </si>
  <si>
    <t>AMOUNT</t>
  </si>
  <si>
    <t>Expenditure</t>
  </si>
  <si>
    <t>Incoming for the Month</t>
  </si>
  <si>
    <t>Payouts for the Month</t>
  </si>
  <si>
    <t>Contributions</t>
  </si>
  <si>
    <t xml:space="preserve">Literature </t>
  </si>
  <si>
    <t>Web Site Hosting and Zoom</t>
  </si>
  <si>
    <t>as at 30 SEP 2026</t>
  </si>
  <si>
    <t>Bank Balance B/F - 01 Sep 2026</t>
  </si>
  <si>
    <t>Gratitude Dinner</t>
  </si>
  <si>
    <t>Actual Current account balance 30/09/2026</t>
  </si>
  <si>
    <t>AA EAST RAND</t>
  </si>
  <si>
    <t xml:space="preserve">CALL ACCOUNT </t>
  </si>
  <si>
    <t>PRUDENT RESERVE</t>
  </si>
  <si>
    <t>BCM</t>
  </si>
  <si>
    <t>Telkom est</t>
  </si>
  <si>
    <t>Salary</t>
  </si>
  <si>
    <t>Bank charges est</t>
  </si>
  <si>
    <t>Petty Cash</t>
  </si>
  <si>
    <t>x3</t>
  </si>
  <si>
    <t>b/f</t>
  </si>
  <si>
    <t>Payment</t>
  </si>
  <si>
    <t>Jan '22</t>
  </si>
  <si>
    <t>Interest</t>
  </si>
  <si>
    <t>Jan'22</t>
  </si>
  <si>
    <t>Feb'22</t>
  </si>
  <si>
    <t>March '22</t>
  </si>
  <si>
    <t>April '22</t>
  </si>
  <si>
    <t>May '22</t>
  </si>
  <si>
    <t>June'22</t>
  </si>
  <si>
    <t>Deduction</t>
  </si>
  <si>
    <t>July'22</t>
  </si>
  <si>
    <t>Aug'22</t>
  </si>
  <si>
    <t>Sept'22</t>
  </si>
  <si>
    <t>Oct'22</t>
  </si>
  <si>
    <t>Nov'22</t>
  </si>
  <si>
    <t>Dec'22</t>
  </si>
  <si>
    <t>Jan'23</t>
  </si>
  <si>
    <t>Feb'23</t>
  </si>
  <si>
    <t>Mar'23</t>
  </si>
  <si>
    <t>May '23</t>
  </si>
  <si>
    <t>June '23</t>
  </si>
  <si>
    <t>July '23</t>
  </si>
  <si>
    <t>Aug'23</t>
  </si>
  <si>
    <t>Sept'23</t>
  </si>
  <si>
    <t>Oct'23</t>
  </si>
  <si>
    <t>Nov'23</t>
  </si>
  <si>
    <t>02 Jan'24</t>
  </si>
  <si>
    <t>31 Jan'24</t>
  </si>
  <si>
    <t>Withdrawal</t>
  </si>
  <si>
    <t>14 Feb'24</t>
  </si>
  <si>
    <t>Deposit</t>
  </si>
  <si>
    <t>26 Feb'24</t>
  </si>
  <si>
    <t>29 Feb'24</t>
  </si>
  <si>
    <t>02 Apr'24</t>
  </si>
  <si>
    <t>30 Apr'24</t>
  </si>
  <si>
    <t>31 May'24</t>
  </si>
  <si>
    <t>01 July'24</t>
  </si>
  <si>
    <t>31 July'24</t>
  </si>
  <si>
    <t>29 Aug'24</t>
  </si>
  <si>
    <t>31 Aug'24</t>
  </si>
  <si>
    <t>interest</t>
  </si>
  <si>
    <t>30 Sep'24</t>
  </si>
  <si>
    <t>31 Oct'24</t>
  </si>
  <si>
    <t>02 Nov'24</t>
  </si>
  <si>
    <t>30 Nov'24</t>
  </si>
  <si>
    <t>31 Dec'24</t>
  </si>
  <si>
    <t xml:space="preserve">Withdrawal - Laptop </t>
  </si>
  <si>
    <t>30 Jan'25</t>
  </si>
  <si>
    <t>31 Jan'25</t>
  </si>
  <si>
    <t xml:space="preserve">Trf to Convention </t>
  </si>
  <si>
    <t>04 Feb'25</t>
  </si>
  <si>
    <t>Withdrawal - Delegates</t>
  </si>
  <si>
    <t>13 Feb'25</t>
  </si>
  <si>
    <t>28 Feb'25</t>
  </si>
  <si>
    <t>Deposit - Trf from Conv</t>
  </si>
  <si>
    <t>10 Mar'25</t>
  </si>
  <si>
    <t>31 Mar'25</t>
  </si>
  <si>
    <t>30 Apr'25</t>
  </si>
  <si>
    <t>Dep - Trf from Conv</t>
  </si>
  <si>
    <t>15 May'25</t>
  </si>
  <si>
    <t>31 May'25</t>
  </si>
  <si>
    <t>30 Sep'25</t>
  </si>
  <si>
    <t>31 Oct'25</t>
  </si>
  <si>
    <t>30 Nov'25</t>
  </si>
  <si>
    <t>31 Dec'25</t>
  </si>
  <si>
    <t>Withdrawal - Rally</t>
  </si>
  <si>
    <t>Statement Enquiry :</t>
  </si>
  <si>
    <t xml:space="preserve">Account Number : </t>
  </si>
  <si>
    <t>1903342503</t>
  </si>
  <si>
    <t xml:space="preserve">Account Description : </t>
  </si>
  <si>
    <t>Main Acc</t>
  </si>
  <si>
    <t>Transactions</t>
  </si>
  <si>
    <t>Amount</t>
  </si>
  <si>
    <t>Balance</t>
  </si>
  <si>
    <t>01-09-2026</t>
  </si>
  <si>
    <t>4922.220000</t>
  </si>
  <si>
    <t>5022.220000</t>
  </si>
  <si>
    <t>02-09-2026</t>
  </si>
  <si>
    <t>ELG AUGUST</t>
  </si>
  <si>
    <t>5946.920000</t>
  </si>
  <si>
    <t>5996.920000</t>
  </si>
  <si>
    <t>3696.920000</t>
  </si>
  <si>
    <t>3117.420000</t>
  </si>
  <si>
    <t>2947.420000</t>
  </si>
  <si>
    <t>03-09-2026</t>
  </si>
  <si>
    <t>2946.420000</t>
  </si>
  <si>
    <t>05-09-2026</t>
  </si>
  <si>
    <t>Wilma inv 82</t>
  </si>
  <si>
    <t>3336.420000</t>
  </si>
  <si>
    <t>AA East rand</t>
  </si>
  <si>
    <t>3586.420000</t>
  </si>
  <si>
    <t>Dan, Rally + Shirt</t>
  </si>
  <si>
    <t>3786.420000</t>
  </si>
  <si>
    <t>Rally.Kerry.Annelise</t>
  </si>
  <si>
    <t>3886.420000</t>
  </si>
  <si>
    <t>AA</t>
  </si>
  <si>
    <t>3966.420000</t>
  </si>
  <si>
    <t>4026.420000</t>
  </si>
  <si>
    <t>4076.420000</t>
  </si>
  <si>
    <t>CAPITEC   RALLY DARREN</t>
  </si>
  <si>
    <t>4656.420000</t>
  </si>
  <si>
    <t>Tas Rally</t>
  </si>
  <si>
    <t>4956.420000</t>
  </si>
  <si>
    <t>JASON N MG</t>
  </si>
  <si>
    <t>5056.420000</t>
  </si>
  <si>
    <t>DEBBIE RALLY</t>
  </si>
  <si>
    <t>5156.420000</t>
  </si>
  <si>
    <t>AA RALLY - SUE MOSELEY</t>
  </si>
  <si>
    <t>5206.420000</t>
  </si>
  <si>
    <t>07-09-2026</t>
  </si>
  <si>
    <t>H I L D A</t>
  </si>
  <si>
    <t>9806.420000</t>
  </si>
  <si>
    <t>LISA RALLY</t>
  </si>
  <si>
    <t>13806.420000</t>
  </si>
  <si>
    <t>INV 83 BENONI</t>
  </si>
  <si>
    <t>14126.420000</t>
  </si>
  <si>
    <t>14186.420000</t>
  </si>
  <si>
    <t>SHAVIN RALLY</t>
  </si>
  <si>
    <t>14236.420000</t>
  </si>
  <si>
    <t>AA RALLY</t>
  </si>
  <si>
    <t>14286.420000</t>
  </si>
  <si>
    <t>08-09-2026</t>
  </si>
  <si>
    <t>ZAPPER47971260908</t>
  </si>
  <si>
    <t>20269.450000</t>
  </si>
  <si>
    <t>ACTONVILLE</t>
  </si>
  <si>
    <t>20319.450000</t>
  </si>
  <si>
    <t>09-09-2026</t>
  </si>
  <si>
    <t>RALLY AUCTION - PILLOWS</t>
  </si>
  <si>
    <t>20619.450000</t>
  </si>
  <si>
    <t>GSO inv104829</t>
  </si>
  <si>
    <t>19207.350000</t>
  </si>
  <si>
    <t>10-09-2026</t>
  </si>
  <si>
    <t>19837.350000</t>
  </si>
  <si>
    <t>19836.850000</t>
  </si>
  <si>
    <t>14-09-2026</t>
  </si>
  <si>
    <t>ABSA BANK part zoom Bill sprin</t>
  </si>
  <si>
    <t>20836.850000</t>
  </si>
  <si>
    <t>Brent refund - Rally material</t>
  </si>
  <si>
    <t>20455.850000</t>
  </si>
  <si>
    <t>15-09-2026</t>
  </si>
  <si>
    <t>ELG CONTRIBUTION</t>
  </si>
  <si>
    <t>20940.250000</t>
  </si>
  <si>
    <t>17-09-2026</t>
  </si>
  <si>
    <t>INVESTECPBHeritage Braai - Bia</t>
  </si>
  <si>
    <t>21190.250000</t>
  </si>
  <si>
    <t>18-09-2026</t>
  </si>
  <si>
    <t>LITERATURE INV0185</t>
  </si>
  <si>
    <t>21950.250000</t>
  </si>
  <si>
    <t>THE 4TH DIMENSION CONTRIB</t>
  </si>
  <si>
    <t>22050.250000</t>
  </si>
  <si>
    <t>21-09-2026</t>
  </si>
  <si>
    <t>22636.150000</t>
  </si>
  <si>
    <t>22-09-2026</t>
  </si>
  <si>
    <t>INVESTECPBSprings Online Group</t>
  </si>
  <si>
    <t>23136.150000</t>
  </si>
  <si>
    <t>23-09-2026</t>
  </si>
  <si>
    <t>Jo H - Honorarium Sept 2026</t>
  </si>
  <si>
    <t>21190.150000</t>
  </si>
  <si>
    <t>25-09-2026</t>
  </si>
  <si>
    <t>HERITAGE LISA</t>
  </si>
  <si>
    <t>23190.150000</t>
  </si>
  <si>
    <t>CAPITEC   DARREN HERITAGE BRAA</t>
  </si>
  <si>
    <t>23390.150000</t>
  </si>
  <si>
    <t>HERITAGE BRAAI</t>
  </si>
  <si>
    <t>23490.150000</t>
  </si>
  <si>
    <t>26-09-2026</t>
  </si>
  <si>
    <t>BNI BIG BOOK</t>
  </si>
  <si>
    <t>24040.150000</t>
  </si>
  <si>
    <t>HATS MEETING CNTRB.</t>
  </si>
  <si>
    <t>24090.150000</t>
  </si>
  <si>
    <t>SERVICE FEE 27/08 - 25/09</t>
  </si>
  <si>
    <t>24041.150000</t>
  </si>
  <si>
    <t>23961.150000</t>
  </si>
  <si>
    <t>eNote Service Fee -90SMS</t>
  </si>
  <si>
    <t>23949.150000</t>
  </si>
  <si>
    <t>28-09-2026</t>
  </si>
  <si>
    <t>Heritage Day - YOCO</t>
  </si>
  <si>
    <t>24934.150000</t>
  </si>
  <si>
    <t>25794.150000</t>
  </si>
  <si>
    <t>25924.150000</t>
  </si>
  <si>
    <t>Gratitude Dinner Deposit</t>
  </si>
  <si>
    <t>20924.150000</t>
  </si>
  <si>
    <t>29-09-2026</t>
  </si>
  <si>
    <t>CAPITEC   AA BIG BOOK MOSES</t>
  </si>
  <si>
    <t>21264.150000</t>
  </si>
  <si>
    <t>30-09-2026</t>
  </si>
  <si>
    <t>AIRFIELD CONTRIBUTIO</t>
  </si>
  <si>
    <t>22264.150000</t>
  </si>
  <si>
    <t>CAPITEC    AIRFIELD SEPT CONTR</t>
  </si>
  <si>
    <t>22670.150000</t>
  </si>
  <si>
    <t>22870.150000</t>
  </si>
  <si>
    <t>4th Dimension</t>
  </si>
  <si>
    <t>Venue Hire - BCMC - Rally 2026</t>
  </si>
  <si>
    <t>BCMC</t>
  </si>
  <si>
    <t>Nett of Income less Expenses</t>
  </si>
  <si>
    <t>Sub - Total Expenses</t>
  </si>
  <si>
    <t>Sub - Total Income</t>
  </si>
  <si>
    <t xml:space="preserve">Prudent Reserve and Special Funds </t>
  </si>
  <si>
    <t>Jo H - Honorarium Sept 2026 - EFT</t>
  </si>
  <si>
    <t>Jo H - Honorarium Sept 2026 - Cash</t>
  </si>
  <si>
    <t>22/05/2026</t>
  </si>
  <si>
    <t>29/05/2026</t>
  </si>
  <si>
    <t>INV0145</t>
  </si>
  <si>
    <t>INV0146</t>
  </si>
  <si>
    <t>INV0147</t>
  </si>
  <si>
    <t>INV0145 - HOM</t>
  </si>
  <si>
    <t>INV0146 - ELG</t>
  </si>
  <si>
    <t>INV0147 - HOM</t>
  </si>
  <si>
    <t>11-09-2026</t>
  </si>
  <si>
    <t>CASH - Lit - INV0184 - HOM</t>
  </si>
  <si>
    <t>CASH - Lit - INV0186 - S@S</t>
  </si>
  <si>
    <t>CASH - Lit - INV0181 - Jo H</t>
  </si>
  <si>
    <t>Rally - Cash Deposit</t>
  </si>
  <si>
    <t>ZAPPER - Rally</t>
  </si>
  <si>
    <t>DATE</t>
  </si>
  <si>
    <t>RECEIPT NO</t>
  </si>
  <si>
    <t>NAME</t>
  </si>
  <si>
    <t>GROUP</t>
  </si>
  <si>
    <t>LITERATURE</t>
  </si>
  <si>
    <t>MISC</t>
  </si>
  <si>
    <t>DESCRIPTION</t>
  </si>
  <si>
    <t>PROVISIONAL REPORT FOR SEPTEMBER 2026</t>
  </si>
  <si>
    <t>04/09/2026</t>
  </si>
  <si>
    <t>INV0180</t>
  </si>
  <si>
    <t xml:space="preserve">VIRUSHIN - S@S </t>
  </si>
  <si>
    <t>23/09/2026</t>
  </si>
  <si>
    <t>INV0181</t>
  </si>
  <si>
    <t>JO H - OFFICE</t>
  </si>
  <si>
    <t>DEDUCT - JO H.</t>
  </si>
  <si>
    <t>05/09/2026</t>
  </si>
  <si>
    <t>INV0182</t>
  </si>
  <si>
    <t>ER SPRING RALLY</t>
  </si>
  <si>
    <t>RALLY</t>
  </si>
  <si>
    <t>08/09/2026</t>
  </si>
  <si>
    <t>INV0183</t>
  </si>
  <si>
    <t>ROXY - BRG</t>
  </si>
  <si>
    <t>11/09/2026</t>
  </si>
  <si>
    <t>INV0184</t>
  </si>
  <si>
    <t>NEIL - HOM</t>
  </si>
  <si>
    <t>PAID CASH 11/09/2026</t>
  </si>
  <si>
    <t>18/09/2026</t>
  </si>
  <si>
    <t>INV0185</t>
  </si>
  <si>
    <t>JO H - THE 4TH DIM.</t>
  </si>
  <si>
    <t>PAID EFT 18/09/2026</t>
  </si>
  <si>
    <t>21/09/2026</t>
  </si>
  <si>
    <t>INV0186</t>
  </si>
  <si>
    <t>KIMI - S@S</t>
  </si>
  <si>
    <t>PAID CASH 21/09/2026</t>
  </si>
  <si>
    <t>Total invoiced</t>
  </si>
  <si>
    <t xml:space="preserve">OFFICE USE </t>
  </si>
  <si>
    <t>LESS DEDUCTIONS</t>
  </si>
  <si>
    <t xml:space="preserve">(R5200-R3254=R1946 due to Jo H) </t>
  </si>
  <si>
    <t>DEDUCT IN SEPTEMBER</t>
  </si>
  <si>
    <t>Overpaid August</t>
  </si>
  <si>
    <t>???</t>
  </si>
  <si>
    <t>NB - INV0162 FROM JUNE HAS BEEN CANCELLED</t>
  </si>
  <si>
    <t>J. Havenga</t>
  </si>
  <si>
    <t>Leave days taken in 2026 - (1) - 02 APRIL + (14) 11th-28th AUGUST</t>
  </si>
  <si>
    <t>Sick days taken in 2026 - (2) - 14+15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</si>
</sst>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R&quot;#,##0.00;\-&quot;R&quot;#,##0.00"/>
    <numFmt numFmtId="8" formatCode="&quot;R&quot;#,##0.00;[Red]\-&quot;R&quot;#,##0.00"/>
    <numFmt numFmtId="164" formatCode="&quot;R&quot;#,##0.00"/>
    <numFmt numFmtId="165" formatCode="[$-1C09]dd\ mmmm\ yyyy;@"/>
    <numFmt numFmtId="166" formatCode="[$R-430]#,##0.0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4" fillId="0" borderId="0" applyNumberFormat="0" applyFill="0" applyBorder="0" applyAlignment="0" applyProtection="0"/>
  </cellStyleXfs>
  <cellXfs count="183">
    <xf numFmtId="0" fontId="0" fillId="0" borderId="0" xfId="0"/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0" borderId="4" xfId="0" applyFont="1" applyBorder="1"/>
    <xf numFmtId="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  <xf numFmtId="4" fontId="0" fillId="0" borderId="0" xfId="0" applyNumberFormat="1" applyAlignment="1">
      <alignment horizontal="center"/>
    </xf>
    <xf numFmtId="4" fontId="0" fillId="0" borderId="0" xfId="0" applyNumberFormat="1"/>
    <xf numFmtId="2" fontId="0" fillId="0" borderId="0" xfId="0" applyNumberForma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 wrapText="1"/>
    </xf>
    <xf numFmtId="0" fontId="0" fillId="0" borderId="1" xfId="0" applyBorder="1"/>
    <xf numFmtId="4" fontId="0" fillId="0" borderId="16" xfId="0" applyNumberForma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16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165" fontId="7" fillId="0" borderId="1" xfId="1" applyNumberFormat="1" applyBorder="1"/>
    <xf numFmtId="0" fontId="7" fillId="0" borderId="1" xfId="0" applyFont="1" applyBorder="1"/>
    <xf numFmtId="4" fontId="1" fillId="0" borderId="16" xfId="0" applyNumberFormat="1" applyFont="1" applyBorder="1" applyAlignment="1">
      <alignment horizontal="center"/>
    </xf>
    <xf numFmtId="4" fontId="0" fillId="0" borderId="0" xfId="0" applyNumberFormat="1" applyAlignment="1">
      <alignment horizontal="right"/>
    </xf>
    <xf numFmtId="2" fontId="0" fillId="0" borderId="0" xfId="0" applyNumberFormat="1"/>
    <xf numFmtId="4" fontId="1" fillId="0" borderId="1" xfId="0" applyNumberFormat="1" applyFont="1" applyBorder="1" applyAlignment="1">
      <alignment horizontal="center"/>
    </xf>
    <xf numFmtId="4" fontId="1" fillId="0" borderId="18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166" fontId="0" fillId="0" borderId="0" xfId="0" quotePrefix="1" applyNumberFormat="1" applyAlignment="1">
      <alignment horizontal="center"/>
    </xf>
    <xf numFmtId="4" fontId="0" fillId="0" borderId="19" xfId="0" applyNumberForma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0" fillId="0" borderId="6" xfId="0" applyNumberFormat="1" applyBorder="1"/>
    <xf numFmtId="2" fontId="7" fillId="0" borderId="6" xfId="0" applyNumberFormat="1" applyFont="1" applyBorder="1"/>
    <xf numFmtId="4" fontId="0" fillId="0" borderId="20" xfId="0" applyNumberForma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5" xfId="0" applyNumberFormat="1" applyBorder="1" applyAlignment="1">
      <alignment horizontal="center" vertical="center"/>
    </xf>
    <xf numFmtId="4" fontId="1" fillId="0" borderId="26" xfId="0" applyNumberFormat="1" applyFon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0" fillId="0" borderId="27" xfId="0" applyNumberFormat="1" applyBorder="1"/>
    <xf numFmtId="4" fontId="0" fillId="0" borderId="28" xfId="0" applyNumberFormat="1" applyBorder="1"/>
    <xf numFmtId="4" fontId="0" fillId="0" borderId="17" xfId="0" applyNumberFormat="1" applyBorder="1" applyAlignment="1">
      <alignment horizont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29" xfId="0" applyNumberFormat="1" applyFont="1" applyBorder="1" applyAlignment="1">
      <alignment horizontal="center" vertical="center"/>
    </xf>
    <xf numFmtId="4" fontId="0" fillId="0" borderId="29" xfId="0" applyNumberFormat="1" applyBorder="1" applyAlignment="1">
      <alignment horizontal="center" vertical="center"/>
    </xf>
    <xf numFmtId="4" fontId="0" fillId="0" borderId="29" xfId="0" applyNumberFormat="1" applyBorder="1" applyAlignment="1">
      <alignment horizontal="center"/>
    </xf>
    <xf numFmtId="4" fontId="0" fillId="0" borderId="30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 wrapText="1"/>
    </xf>
    <xf numFmtId="4" fontId="1" fillId="0" borderId="23" xfId="0" applyNumberFormat="1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4" fontId="1" fillId="5" borderId="0" xfId="0" applyNumberFormat="1" applyFont="1" applyFill="1"/>
    <xf numFmtId="0" fontId="1" fillId="0" borderId="26" xfId="0" applyFont="1" applyBorder="1" applyAlignment="1">
      <alignment vertical="top"/>
    </xf>
    <xf numFmtId="0" fontId="1" fillId="0" borderId="19" xfId="0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0" fillId="0" borderId="0" xfId="0" applyNumberFormat="1"/>
    <xf numFmtId="4" fontId="1" fillId="0" borderId="35" xfId="0" applyNumberFormat="1" applyFont="1" applyBorder="1"/>
    <xf numFmtId="0" fontId="0" fillId="0" borderId="11" xfId="0" applyBorder="1"/>
    <xf numFmtId="164" fontId="0" fillId="0" borderId="15" xfId="0" applyNumberFormat="1" applyBorder="1"/>
    <xf numFmtId="164" fontId="0" fillId="0" borderId="16" xfId="0" applyNumberFormat="1" applyBorder="1"/>
    <xf numFmtId="0" fontId="0" fillId="0" borderId="29" xfId="0" applyBorder="1"/>
    <xf numFmtId="4" fontId="0" fillId="0" borderId="1" xfId="0" applyNumberFormat="1" applyBorder="1"/>
    <xf numFmtId="164" fontId="0" fillId="0" borderId="1" xfId="0" applyNumberFormat="1" applyBorder="1"/>
    <xf numFmtId="0" fontId="0" fillId="0" borderId="3" xfId="0" applyBorder="1"/>
    <xf numFmtId="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4" fontId="0" fillId="0" borderId="16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8" fontId="0" fillId="0" borderId="0" xfId="0" applyNumberFormat="1"/>
    <xf numFmtId="164" fontId="0" fillId="8" borderId="0" xfId="0" applyNumberFormat="1" applyFill="1"/>
    <xf numFmtId="164" fontId="1" fillId="0" borderId="36" xfId="0" applyNumberFormat="1" applyFont="1" applyBorder="1"/>
    <xf numFmtId="0" fontId="0" fillId="0" borderId="0" xfId="0" applyAlignment="1">
      <alignment horizontal="right"/>
    </xf>
    <xf numFmtId="7" fontId="0" fillId="0" borderId="0" xfId="0" applyNumberFormat="1"/>
    <xf numFmtId="0" fontId="10" fillId="0" borderId="20" xfId="0" applyFont="1" applyBorder="1"/>
    <xf numFmtId="0" fontId="10" fillId="0" borderId="29" xfId="0" applyFont="1" applyBorder="1"/>
    <xf numFmtId="0" fontId="1" fillId="0" borderId="7" xfId="0" applyFont="1" applyBorder="1"/>
    <xf numFmtId="164" fontId="1" fillId="0" borderId="37" xfId="0" applyNumberFormat="1" applyFont="1" applyBorder="1" applyAlignment="1">
      <alignment horizontal="center"/>
    </xf>
    <xf numFmtId="164" fontId="1" fillId="0" borderId="19" xfId="0" applyNumberFormat="1" applyFont="1" applyBorder="1"/>
    <xf numFmtId="0" fontId="1" fillId="0" borderId="38" xfId="0" applyFont="1" applyBorder="1" applyAlignment="1">
      <alignment horizontal="left" vertical="center"/>
    </xf>
    <xf numFmtId="4" fontId="10" fillId="0" borderId="1" xfId="0" applyNumberFormat="1" applyFont="1" applyBorder="1"/>
    <xf numFmtId="164" fontId="1" fillId="0" borderId="0" xfId="0" applyNumberFormat="1" applyFont="1"/>
    <xf numFmtId="0" fontId="0" fillId="0" borderId="26" xfId="0" applyBorder="1"/>
    <xf numFmtId="0" fontId="1" fillId="0" borderId="27" xfId="0" applyFont="1" applyBorder="1"/>
    <xf numFmtId="0" fontId="0" fillId="0" borderId="27" xfId="0" applyBorder="1"/>
    <xf numFmtId="164" fontId="0" fillId="0" borderId="28" xfId="0" applyNumberFormat="1" applyBorder="1"/>
    <xf numFmtId="164" fontId="1" fillId="0" borderId="10" xfId="0" applyNumberFormat="1" applyFont="1" applyBorder="1"/>
    <xf numFmtId="164" fontId="0" fillId="0" borderId="34" xfId="0" applyNumberFormat="1" applyBorder="1"/>
    <xf numFmtId="164" fontId="0" fillId="0" borderId="10" xfId="0" applyNumberFormat="1" applyBorder="1"/>
    <xf numFmtId="164" fontId="0" fillId="0" borderId="36" xfId="0" applyNumberFormat="1" applyBorder="1"/>
    <xf numFmtId="164" fontId="0" fillId="0" borderId="39" xfId="0" applyNumberFormat="1" applyBorder="1"/>
    <xf numFmtId="0" fontId="0" fillId="0" borderId="7" xfId="0" applyBorder="1"/>
    <xf numFmtId="164" fontId="0" fillId="0" borderId="8" xfId="0" applyNumberFormat="1" applyBorder="1"/>
    <xf numFmtId="0" fontId="0" fillId="0" borderId="8" xfId="0" applyBorder="1"/>
    <xf numFmtId="164" fontId="0" fillId="0" borderId="9" xfId="0" applyNumberFormat="1" applyBorder="1"/>
    <xf numFmtId="16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4" fontId="12" fillId="0" borderId="0" xfId="0" applyNumberFormat="1" applyFont="1"/>
    <xf numFmtId="0" fontId="1" fillId="0" borderId="0" xfId="0" applyFont="1" applyAlignment="1">
      <alignment horizontal="center"/>
    </xf>
    <xf numFmtId="164" fontId="8" fillId="5" borderId="26" xfId="0" applyNumberFormat="1" applyFont="1" applyFill="1" applyBorder="1" applyAlignment="1">
      <alignment horizontal="center" vertical="center"/>
    </xf>
    <xf numFmtId="164" fontId="8" fillId="5" borderId="27" xfId="0" applyNumberFormat="1" applyFont="1" applyFill="1" applyBorder="1" applyAlignment="1">
      <alignment horizontal="center" vertical="center"/>
    </xf>
    <xf numFmtId="164" fontId="8" fillId="5" borderId="28" xfId="0" applyNumberFormat="1" applyFont="1" applyFill="1" applyBorder="1" applyAlignment="1">
      <alignment horizontal="center" vertical="center"/>
    </xf>
    <xf numFmtId="164" fontId="8" fillId="5" borderId="31" xfId="0" applyNumberFormat="1" applyFont="1" applyFill="1" applyBorder="1" applyAlignment="1">
      <alignment horizontal="center" vertical="center"/>
    </xf>
    <xf numFmtId="164" fontId="8" fillId="5" borderId="32" xfId="0" applyNumberFormat="1" applyFont="1" applyFill="1" applyBorder="1" applyAlignment="1">
      <alignment horizontal="center" vertical="center"/>
    </xf>
    <xf numFmtId="164" fontId="8" fillId="5" borderId="33" xfId="0" applyNumberFormat="1" applyFont="1" applyFill="1" applyBorder="1" applyAlignment="1">
      <alignment horizontal="center" vertical="center"/>
    </xf>
    <xf numFmtId="4" fontId="1" fillId="5" borderId="31" xfId="0" applyNumberFormat="1" applyFont="1" applyFill="1" applyBorder="1" applyAlignment="1">
      <alignment horizontal="center"/>
    </xf>
    <xf numFmtId="4" fontId="0" fillId="5" borderId="32" xfId="0" applyNumberFormat="1" applyFill="1" applyBorder="1" applyAlignment="1">
      <alignment horizontal="center"/>
    </xf>
    <xf numFmtId="4" fontId="0" fillId="5" borderId="33" xfId="0" applyNumberFormat="1" applyFill="1" applyBorder="1" applyAlignment="1">
      <alignment horizontal="center"/>
    </xf>
    <xf numFmtId="4" fontId="1" fillId="7" borderId="31" xfId="0" applyNumberFormat="1" applyFont="1" applyFill="1" applyBorder="1" applyAlignment="1">
      <alignment horizontal="center"/>
    </xf>
    <xf numFmtId="4" fontId="0" fillId="7" borderId="32" xfId="0" applyNumberFormat="1" applyFill="1" applyBorder="1"/>
    <xf numFmtId="4" fontId="0" fillId="7" borderId="33" xfId="0" applyNumberFormat="1" applyFill="1" applyBorder="1"/>
    <xf numFmtId="4" fontId="1" fillId="6" borderId="7" xfId="0" applyNumberFormat="1" applyFont="1" applyFill="1" applyBorder="1" applyAlignment="1">
      <alignment horizontal="center"/>
    </xf>
    <xf numFmtId="4" fontId="1" fillId="6" borderId="8" xfId="0" applyNumberFormat="1" applyFont="1" applyFill="1" applyBorder="1" applyAlignment="1">
      <alignment horizontal="center"/>
    </xf>
    <xf numFmtId="4" fontId="1" fillId="6" borderId="9" xfId="0" applyNumberFormat="1" applyFont="1" applyFill="1" applyBorder="1" applyAlignment="1">
      <alignment horizontal="center"/>
    </xf>
    <xf numFmtId="4" fontId="1" fillId="4" borderId="7" xfId="0" applyNumberFormat="1" applyFont="1" applyFill="1" applyBorder="1" applyAlignment="1">
      <alignment horizontal="center"/>
    </xf>
    <xf numFmtId="4" fontId="1" fillId="4" borderId="9" xfId="0" applyNumberFormat="1" applyFont="1" applyFill="1" applyBorder="1" applyAlignment="1">
      <alignment horizontal="center"/>
    </xf>
    <xf numFmtId="4" fontId="1" fillId="4" borderId="8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/>
    </xf>
    <xf numFmtId="0" fontId="11" fillId="9" borderId="0" xfId="0" applyFont="1" applyFill="1" applyAlignment="1">
      <alignment horizontal="center"/>
    </xf>
    <xf numFmtId="0" fontId="0" fillId="10" borderId="1" xfId="0" applyFill="1" applyBorder="1"/>
    <xf numFmtId="4" fontId="0" fillId="0" borderId="20" xfId="0" applyNumberFormat="1" applyFill="1" applyBorder="1" applyAlignment="1">
      <alignment horizontal="center" vertic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right"/>
    </xf>
    <xf numFmtId="164" fontId="0" fillId="8" borderId="19" xfId="0" applyNumberFormat="1" applyFill="1" applyBorder="1" applyAlignment="1">
      <alignment horizontal="right"/>
    </xf>
    <xf numFmtId="164" fontId="1" fillId="8" borderId="40" xfId="0" applyNumberFormat="1" applyFont="1" applyFill="1" applyBorder="1"/>
    <xf numFmtId="0" fontId="1" fillId="0" borderId="4" xfId="0" applyFont="1" applyBorder="1" applyAlignment="1">
      <alignment horizontal="left"/>
    </xf>
    <xf numFmtId="164" fontId="1" fillId="11" borderId="5" xfId="0" applyNumberFormat="1" applyFont="1" applyFill="1" applyBorder="1" applyAlignment="1">
      <alignment horizontal="right" vertical="center"/>
    </xf>
    <xf numFmtId="164" fontId="1" fillId="11" borderId="16" xfId="0" applyNumberFormat="1" applyFont="1" applyFill="1" applyBorder="1" applyAlignment="1">
      <alignment horizontal="right"/>
    </xf>
    <xf numFmtId="7" fontId="1" fillId="12" borderId="5" xfId="0" applyNumberFormat="1" applyFont="1" applyFill="1" applyBorder="1"/>
    <xf numFmtId="2" fontId="7" fillId="0" borderId="6" xfId="0" applyNumberFormat="1" applyFont="1" applyFill="1" applyBorder="1"/>
    <xf numFmtId="2" fontId="0" fillId="0" borderId="6" xfId="0" applyNumberFormat="1" applyFill="1" applyBorder="1"/>
    <xf numFmtId="4" fontId="1" fillId="0" borderId="20" xfId="0" applyNumberFormat="1" applyFont="1" applyBorder="1" applyAlignment="1">
      <alignment horizontal="center" vertical="center"/>
    </xf>
    <xf numFmtId="4" fontId="1" fillId="0" borderId="41" xfId="0" applyNumberFormat="1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left"/>
    </xf>
    <xf numFmtId="4" fontId="0" fillId="0" borderId="16" xfId="0" applyNumberFormat="1" applyFont="1" applyBorder="1" applyAlignment="1">
      <alignment horizontal="center" vertical="center"/>
    </xf>
    <xf numFmtId="2" fontId="0" fillId="0" borderId="17" xfId="0" applyNumberFormat="1" applyFont="1" applyBorder="1" applyAlignment="1">
      <alignment horizontal="right"/>
    </xf>
    <xf numFmtId="0" fontId="0" fillId="10" borderId="0" xfId="0" applyFill="1"/>
    <xf numFmtId="4" fontId="0" fillId="10" borderId="0" xfId="0" applyNumberFormat="1" applyFill="1"/>
    <xf numFmtId="164" fontId="0" fillId="10" borderId="0" xfId="0" applyNumberFormat="1" applyFill="1"/>
    <xf numFmtId="0" fontId="14" fillId="0" borderId="0" xfId="2"/>
    <xf numFmtId="0" fontId="0" fillId="8" borderId="0" xfId="0" applyFill="1"/>
    <xf numFmtId="4" fontId="0" fillId="8" borderId="0" xfId="0" applyNumberFormat="1" applyFill="1"/>
    <xf numFmtId="0" fontId="0" fillId="13" borderId="0" xfId="0" applyFill="1"/>
    <xf numFmtId="4" fontId="0" fillId="13" borderId="0" xfId="0" applyNumberFormat="1" applyFill="1"/>
    <xf numFmtId="164" fontId="0" fillId="13" borderId="0" xfId="0" applyNumberFormat="1" applyFill="1"/>
    <xf numFmtId="4" fontId="0" fillId="0" borderId="40" xfId="0" applyNumberFormat="1" applyBorder="1"/>
    <xf numFmtId="164" fontId="0" fillId="0" borderId="40" xfId="0" applyNumberFormat="1" applyBorder="1"/>
    <xf numFmtId="0" fontId="1" fillId="8" borderId="0" xfId="0" applyFont="1" applyFill="1"/>
  </cellXfs>
  <cellStyles count="3">
    <cellStyle name="Hyperlink" xfId="2" builtinId="8"/>
    <cellStyle name="Normal" xfId="0" builtinId="0"/>
    <cellStyle name="Normal 2" xfId="1" xr:uid="{A2858970-7290-4284-9066-B407C539E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8.Aug%202026/Aug%202026%20-%20Finances.xlsx" TargetMode="External"/><Relationship Id="rId2" Type="http://schemas.openxmlformats.org/officeDocument/2006/relationships/externalLinkPath" Target="https://sweidan-my.sharepoint.com/personal/mike_simpson_sweidan_co_za/Documents/z.%20Personal/AA/AREA/Treasurer%20FINANCE%20Reports/2026/08.Aug%202026/Aug%202026%20-%20Finances.xlsx" TargetMode="External"/><Relationship Id="rId1" Type="http://schemas.openxmlformats.org/officeDocument/2006/relationships/externalLinkPath" Target="/personal/mike_simpson_sweidan_co_za/Documents/z.%20Personal/AA/AREA/Treasurer%20FINANCE%20Reports/2026/08.Aug%202026/Aug%202026%20-%20Fin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oup Contributions"/>
      <sheetName val="Statement 1903342503-627"/>
      <sheetName val="Cash Book"/>
      <sheetName val="Receipts and Payments"/>
      <sheetName val="Prudent Reserve"/>
      <sheetName val="Office Receipts"/>
    </sheetNames>
    <sheetDataSet>
      <sheetData sheetId="0"/>
      <sheetData sheetId="1"/>
      <sheetData sheetId="2"/>
      <sheetData sheetId="3"/>
      <sheetData sheetId="4">
        <row r="94">
          <cell r="B94">
            <v>82959.750000000015</v>
          </cell>
        </row>
      </sheetData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ike Simpson" id="{788F9692-2115-4B94-95A4-4F0B67BF1B90}" userId="S::mike.simpson@sweidan.co.za::349cd7b6-11d2-4f15-bd1e-f26f9838d3c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4" dT="2026-10-09T14:17:34.23" personId="{788F9692-2115-4B94-95A4-4F0B67BF1B90}" id="{5A7A84EB-2567-40F0-8C45-2F9E2E2F62D3}">
    <text xml:space="preserve">Courier fees
</text>
  </threadedComment>
  <threadedComment ref="F76" dT="2026-10-09T13:37:33.60" personId="{788F9692-2115-4B94-95A4-4F0B67BF1B90}" id="{5D6E2BCE-A7F7-4D5C-AB1F-BA4C264D977A}">
    <text>Inv not captured in May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B12B-7A3D-4BC7-8939-076F1DAFBA4B}">
  <dimension ref="A2:P31"/>
  <sheetViews>
    <sheetView workbookViewId="0">
      <selection activeCell="C6" sqref="C6"/>
    </sheetView>
  </sheetViews>
  <sheetFormatPr defaultRowHeight="15" x14ac:dyDescent="0.25"/>
  <cols>
    <col min="1" max="1" width="3" bestFit="1" customWidth="1"/>
    <col min="2" max="2" width="23.5703125" bestFit="1" customWidth="1"/>
    <col min="3" max="14" width="10.5703125" customWidth="1"/>
    <col min="15" max="15" width="9.140625" customWidth="1"/>
    <col min="16" max="16" width="10.28515625" customWidth="1"/>
  </cols>
  <sheetData>
    <row r="2" spans="1:16" ht="18.75" customHeight="1" x14ac:dyDescent="0.25">
      <c r="A2" s="1"/>
      <c r="B2" s="147" t="s">
        <v>28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9"/>
    </row>
    <row r="3" spans="1:16" x14ac:dyDescent="0.25">
      <c r="A3" s="1"/>
      <c r="B3" s="2" t="s">
        <v>0</v>
      </c>
      <c r="C3" s="15" t="s">
        <v>29</v>
      </c>
      <c r="D3" s="15" t="s">
        <v>30</v>
      </c>
      <c r="E3" s="15" t="s">
        <v>31</v>
      </c>
      <c r="F3" s="15" t="s">
        <v>32</v>
      </c>
      <c r="G3" s="15" t="s">
        <v>33</v>
      </c>
      <c r="H3" s="15" t="s">
        <v>34</v>
      </c>
      <c r="I3" s="15" t="s">
        <v>35</v>
      </c>
      <c r="J3" s="15" t="s">
        <v>36</v>
      </c>
      <c r="K3" s="15" t="s">
        <v>37</v>
      </c>
      <c r="L3" s="15" t="s">
        <v>38</v>
      </c>
      <c r="M3" s="15" t="s">
        <v>39</v>
      </c>
      <c r="N3" s="15" t="s">
        <v>40</v>
      </c>
      <c r="O3" s="15" t="s">
        <v>1</v>
      </c>
      <c r="P3" s="3" t="s">
        <v>2</v>
      </c>
    </row>
    <row r="4" spans="1:16" x14ac:dyDescent="0.25">
      <c r="A4" s="4">
        <v>1</v>
      </c>
      <c r="B4" s="16" t="s">
        <v>3</v>
      </c>
      <c r="C4" s="5">
        <v>2706</v>
      </c>
      <c r="D4" s="5"/>
      <c r="E4" s="5"/>
      <c r="F4" s="5"/>
      <c r="G4" s="6"/>
      <c r="H4" s="5"/>
      <c r="I4" s="5"/>
      <c r="J4" s="5"/>
      <c r="K4" s="5"/>
      <c r="L4" s="5"/>
      <c r="M4" s="5"/>
      <c r="N4" s="5"/>
      <c r="O4" s="5"/>
      <c r="P4" s="5">
        <f>SUM(C4:N4)</f>
        <v>2706</v>
      </c>
    </row>
    <row r="5" spans="1:16" x14ac:dyDescent="0.25">
      <c r="A5" s="7">
        <v>2</v>
      </c>
      <c r="B5" s="17" t="s">
        <v>4</v>
      </c>
      <c r="C5" s="8">
        <v>1180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>
        <f t="shared" ref="P5:P29" si="0">SUM(C5:N5)</f>
        <v>1180</v>
      </c>
    </row>
    <row r="6" spans="1:16" x14ac:dyDescent="0.25">
      <c r="A6" s="4">
        <v>3</v>
      </c>
      <c r="B6" s="16" t="s">
        <v>5</v>
      </c>
      <c r="C6" s="5"/>
      <c r="D6" s="5"/>
      <c r="E6" s="5"/>
      <c r="F6" s="5"/>
      <c r="G6" s="6"/>
      <c r="H6" s="5"/>
      <c r="I6" s="5"/>
      <c r="J6" s="5"/>
      <c r="K6" s="5"/>
      <c r="L6" s="5"/>
      <c r="M6" s="5"/>
      <c r="N6" s="5"/>
      <c r="O6" s="5"/>
      <c r="P6" s="5">
        <f t="shared" si="0"/>
        <v>0</v>
      </c>
    </row>
    <row r="7" spans="1:16" x14ac:dyDescent="0.25">
      <c r="A7" s="7">
        <v>4</v>
      </c>
      <c r="B7" s="17" t="s">
        <v>6</v>
      </c>
      <c r="C7" s="8"/>
      <c r="D7" s="8"/>
      <c r="E7" s="8"/>
      <c r="F7" s="8"/>
      <c r="G7" s="9"/>
      <c r="H7" s="8"/>
      <c r="I7" s="8"/>
      <c r="J7" s="8"/>
      <c r="K7" s="8"/>
      <c r="L7" s="8"/>
      <c r="M7" s="8"/>
      <c r="N7" s="8"/>
      <c r="O7" s="8"/>
      <c r="P7" s="8">
        <f t="shared" si="0"/>
        <v>0</v>
      </c>
    </row>
    <row r="8" spans="1:16" x14ac:dyDescent="0.25">
      <c r="A8" s="4">
        <v>5</v>
      </c>
      <c r="B8" s="16" t="s">
        <v>7</v>
      </c>
      <c r="C8" s="5">
        <v>860</v>
      </c>
      <c r="D8" s="5"/>
      <c r="E8" s="5"/>
      <c r="F8" s="5"/>
      <c r="G8" s="6"/>
      <c r="H8" s="5"/>
      <c r="I8" s="5"/>
      <c r="J8" s="5"/>
      <c r="K8" s="5"/>
      <c r="L8" s="5"/>
      <c r="M8" s="5"/>
      <c r="N8" s="5"/>
      <c r="O8" s="5"/>
      <c r="P8" s="5">
        <f t="shared" si="0"/>
        <v>860</v>
      </c>
    </row>
    <row r="9" spans="1:16" x14ac:dyDescent="0.25">
      <c r="A9" s="7">
        <v>6</v>
      </c>
      <c r="B9" s="17" t="s">
        <v>8</v>
      </c>
      <c r="C9" s="8">
        <v>300</v>
      </c>
      <c r="D9" s="8"/>
      <c r="E9" s="8"/>
      <c r="F9" s="8"/>
      <c r="G9" s="9"/>
      <c r="H9" s="8"/>
      <c r="I9" s="8"/>
      <c r="J9" s="8"/>
      <c r="K9" s="8"/>
      <c r="L9" s="8"/>
      <c r="M9" s="8"/>
      <c r="N9" s="8"/>
      <c r="O9" s="8"/>
      <c r="P9" s="8">
        <f t="shared" si="0"/>
        <v>300</v>
      </c>
    </row>
    <row r="10" spans="1:16" x14ac:dyDescent="0.25">
      <c r="A10" s="4">
        <v>7</v>
      </c>
      <c r="B10" s="16" t="s">
        <v>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f t="shared" si="0"/>
        <v>0</v>
      </c>
    </row>
    <row r="11" spans="1:16" x14ac:dyDescent="0.25">
      <c r="A11" s="7">
        <v>8</v>
      </c>
      <c r="B11" s="17" t="s">
        <v>10</v>
      </c>
      <c r="C11" s="8"/>
      <c r="D11" s="8"/>
      <c r="E11" s="8"/>
      <c r="F11" s="8"/>
      <c r="G11" s="9"/>
      <c r="H11" s="8"/>
      <c r="I11" s="8"/>
      <c r="J11" s="8"/>
      <c r="K11" s="8"/>
      <c r="L11" s="8"/>
      <c r="M11" s="8"/>
      <c r="N11" s="8"/>
      <c r="O11" s="8"/>
      <c r="P11" s="8">
        <f t="shared" si="0"/>
        <v>0</v>
      </c>
    </row>
    <row r="12" spans="1:16" x14ac:dyDescent="0.25">
      <c r="A12" s="4">
        <v>9</v>
      </c>
      <c r="B12" s="16" t="s">
        <v>11</v>
      </c>
      <c r="C12" s="5">
        <v>1995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>
        <f t="shared" si="0"/>
        <v>1995</v>
      </c>
    </row>
    <row r="13" spans="1:16" x14ac:dyDescent="0.25">
      <c r="A13" s="7">
        <v>10</v>
      </c>
      <c r="B13" s="17" t="s">
        <v>12</v>
      </c>
      <c r="C13" s="8">
        <v>50</v>
      </c>
      <c r="D13" s="8"/>
      <c r="E13" s="8"/>
      <c r="F13" s="8"/>
      <c r="G13" s="9"/>
      <c r="H13" s="8"/>
      <c r="I13" s="8"/>
      <c r="J13" s="8"/>
      <c r="K13" s="8"/>
      <c r="L13" s="8"/>
      <c r="M13" s="8"/>
      <c r="N13" s="8"/>
      <c r="O13" s="8"/>
      <c r="P13" s="8">
        <f t="shared" si="0"/>
        <v>50</v>
      </c>
    </row>
    <row r="14" spans="1:16" x14ac:dyDescent="0.25">
      <c r="A14" s="4">
        <v>11</v>
      </c>
      <c r="B14" s="16" t="s">
        <v>13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>
        <f t="shared" si="0"/>
        <v>0</v>
      </c>
    </row>
    <row r="15" spans="1:16" x14ac:dyDescent="0.25">
      <c r="A15" s="7">
        <v>12</v>
      </c>
      <c r="B15" s="17" t="s">
        <v>14</v>
      </c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8"/>
      <c r="O15" s="8"/>
      <c r="P15" s="8">
        <f t="shared" si="0"/>
        <v>0</v>
      </c>
    </row>
    <row r="16" spans="1:16" x14ac:dyDescent="0.25">
      <c r="A16" s="4">
        <v>13</v>
      </c>
      <c r="B16" s="16" t="s">
        <v>15</v>
      </c>
      <c r="C16" s="5"/>
      <c r="D16" s="5"/>
      <c r="E16" s="5"/>
      <c r="F16" s="5"/>
      <c r="G16" s="6"/>
      <c r="H16" s="5"/>
      <c r="I16" s="5"/>
      <c r="J16" s="5"/>
      <c r="K16" s="5"/>
      <c r="L16" s="5"/>
      <c r="M16" s="5"/>
      <c r="N16" s="5"/>
      <c r="O16" s="5"/>
      <c r="P16" s="5">
        <f t="shared" si="0"/>
        <v>0</v>
      </c>
    </row>
    <row r="17" spans="1:16" x14ac:dyDescent="0.25">
      <c r="A17" s="7">
        <v>14</v>
      </c>
      <c r="B17" s="17" t="s">
        <v>16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>
        <f t="shared" si="0"/>
        <v>0</v>
      </c>
    </row>
    <row r="18" spans="1:16" x14ac:dyDescent="0.25">
      <c r="A18" s="4">
        <v>15</v>
      </c>
      <c r="B18" s="16" t="s">
        <v>17</v>
      </c>
      <c r="C18" s="5"/>
      <c r="D18" s="5"/>
      <c r="E18" s="5"/>
      <c r="F18" s="5"/>
      <c r="G18" s="6"/>
      <c r="H18" s="5"/>
      <c r="I18" s="5"/>
      <c r="J18" s="5"/>
      <c r="K18" s="5"/>
      <c r="L18" s="5"/>
      <c r="M18" s="5"/>
      <c r="N18" s="5"/>
      <c r="O18" s="5"/>
      <c r="P18" s="5">
        <f t="shared" si="0"/>
        <v>0</v>
      </c>
    </row>
    <row r="19" spans="1:16" x14ac:dyDescent="0.25">
      <c r="A19" s="7">
        <v>16</v>
      </c>
      <c r="B19" s="17" t="s">
        <v>18</v>
      </c>
      <c r="C19" s="8"/>
      <c r="D19" s="8"/>
      <c r="E19" s="8"/>
      <c r="F19" s="8"/>
      <c r="G19" s="9"/>
      <c r="H19" s="8"/>
      <c r="I19" s="8"/>
      <c r="J19" s="8"/>
      <c r="K19" s="8"/>
      <c r="L19" s="8"/>
      <c r="M19" s="8"/>
      <c r="N19" s="8"/>
      <c r="O19" s="8"/>
      <c r="P19" s="8">
        <f t="shared" si="0"/>
        <v>0</v>
      </c>
    </row>
    <row r="20" spans="1:16" x14ac:dyDescent="0.25">
      <c r="A20" s="4">
        <v>17</v>
      </c>
      <c r="B20" s="16" t="s">
        <v>19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>
        <f t="shared" si="0"/>
        <v>0</v>
      </c>
    </row>
    <row r="21" spans="1:16" x14ac:dyDescent="0.25">
      <c r="A21" s="4">
        <v>18</v>
      </c>
      <c r="B21" s="16" t="s">
        <v>20</v>
      </c>
      <c r="C21" s="5">
        <v>1500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>
        <f t="shared" si="0"/>
        <v>1500</v>
      </c>
    </row>
    <row r="22" spans="1:16" x14ac:dyDescent="0.25">
      <c r="A22" s="7">
        <v>19</v>
      </c>
      <c r="B22" s="17" t="s">
        <v>21</v>
      </c>
      <c r="C22" s="8"/>
      <c r="D22" s="8"/>
      <c r="E22" s="8"/>
      <c r="F22" s="8"/>
      <c r="G22" s="9"/>
      <c r="H22" s="8"/>
      <c r="I22" s="8"/>
      <c r="J22" s="8"/>
      <c r="K22" s="8"/>
      <c r="L22" s="8"/>
      <c r="M22" s="8"/>
      <c r="N22" s="8"/>
      <c r="O22" s="8"/>
      <c r="P22" s="8">
        <f t="shared" si="0"/>
        <v>0</v>
      </c>
    </row>
    <row r="23" spans="1:16" x14ac:dyDescent="0.25">
      <c r="A23" s="4">
        <v>20</v>
      </c>
      <c r="B23" s="16" t="s">
        <v>22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>
        <f t="shared" si="0"/>
        <v>0</v>
      </c>
    </row>
    <row r="24" spans="1:16" x14ac:dyDescent="0.25">
      <c r="A24" s="7">
        <v>21</v>
      </c>
      <c r="B24" s="17" t="s">
        <v>23</v>
      </c>
      <c r="C24" s="8"/>
      <c r="D24" s="8"/>
      <c r="E24" s="8"/>
      <c r="F24" s="8"/>
      <c r="G24" s="9"/>
      <c r="H24" s="8"/>
      <c r="I24" s="8"/>
      <c r="J24" s="8"/>
      <c r="K24" s="8"/>
      <c r="L24" s="8"/>
      <c r="M24" s="8"/>
      <c r="N24" s="8"/>
      <c r="O24" s="8"/>
      <c r="P24" s="8">
        <f t="shared" si="0"/>
        <v>0</v>
      </c>
    </row>
    <row r="25" spans="1:16" x14ac:dyDescent="0.25">
      <c r="A25" s="4">
        <v>22</v>
      </c>
      <c r="B25" s="16" t="s">
        <v>24</v>
      </c>
      <c r="C25" s="10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>
        <f t="shared" si="0"/>
        <v>0</v>
      </c>
    </row>
    <row r="26" spans="1:16" x14ac:dyDescent="0.25">
      <c r="A26" s="7">
        <v>23</v>
      </c>
      <c r="B26" s="17" t="s">
        <v>25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>
        <f t="shared" si="0"/>
        <v>0</v>
      </c>
    </row>
    <row r="27" spans="1:16" x14ac:dyDescent="0.25">
      <c r="A27" s="4">
        <v>24</v>
      </c>
      <c r="B27" s="16" t="s">
        <v>26</v>
      </c>
      <c r="C27" s="5">
        <v>180</v>
      </c>
      <c r="D27" s="5"/>
      <c r="E27" s="5"/>
      <c r="F27" s="5"/>
      <c r="G27" s="6"/>
      <c r="H27" s="5"/>
      <c r="I27" s="5"/>
      <c r="J27" s="5"/>
      <c r="K27" s="5"/>
      <c r="L27" s="5"/>
      <c r="M27" s="5"/>
      <c r="N27" s="5"/>
      <c r="O27" s="5"/>
      <c r="P27" s="5">
        <f t="shared" si="0"/>
        <v>180</v>
      </c>
    </row>
    <row r="28" spans="1:16" x14ac:dyDescent="0.25">
      <c r="A28" s="7">
        <v>25</v>
      </c>
      <c r="B28" s="17" t="s">
        <v>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>
        <f t="shared" si="0"/>
        <v>0</v>
      </c>
    </row>
    <row r="29" spans="1:16" x14ac:dyDescent="0.25">
      <c r="A29" s="4">
        <v>26</v>
      </c>
      <c r="B29" s="16" t="s">
        <v>291</v>
      </c>
      <c r="C29" s="5">
        <v>100</v>
      </c>
      <c r="D29" s="5"/>
      <c r="E29" s="5"/>
      <c r="F29" s="5"/>
      <c r="G29" s="6"/>
      <c r="H29" s="5"/>
      <c r="I29" s="5"/>
      <c r="J29" s="5"/>
      <c r="K29" s="5"/>
      <c r="L29" s="5"/>
      <c r="M29" s="5"/>
      <c r="N29" s="5"/>
      <c r="O29" s="5"/>
      <c r="P29" s="5">
        <f t="shared" si="0"/>
        <v>100</v>
      </c>
    </row>
    <row r="30" spans="1:16" ht="15.75" thickBot="1" x14ac:dyDescent="0.3">
      <c r="A30" s="11"/>
      <c r="B30" s="12" t="s">
        <v>2</v>
      </c>
      <c r="C30" s="13">
        <f t="shared" ref="C30:M30" si="1">SUM(C4:C29)</f>
        <v>8871</v>
      </c>
      <c r="D30" s="13">
        <f t="shared" si="1"/>
        <v>0</v>
      </c>
      <c r="E30" s="13">
        <f t="shared" si="1"/>
        <v>0</v>
      </c>
      <c r="F30" s="13">
        <f t="shared" si="1"/>
        <v>0</v>
      </c>
      <c r="G30" s="13">
        <f t="shared" si="1"/>
        <v>0</v>
      </c>
      <c r="H30" s="13">
        <f t="shared" si="1"/>
        <v>0</v>
      </c>
      <c r="I30" s="13">
        <f t="shared" si="1"/>
        <v>0</v>
      </c>
      <c r="J30" s="13">
        <f t="shared" si="1"/>
        <v>0</v>
      </c>
      <c r="K30" s="13">
        <f t="shared" si="1"/>
        <v>0</v>
      </c>
      <c r="L30" s="13">
        <f t="shared" si="1"/>
        <v>0</v>
      </c>
      <c r="M30" s="13">
        <f t="shared" si="1"/>
        <v>0</v>
      </c>
      <c r="N30" s="13">
        <f>SUM(N4:N29)</f>
        <v>0</v>
      </c>
      <c r="O30" s="13"/>
      <c r="P30" s="14">
        <f>SUM(P4:P29)</f>
        <v>8871</v>
      </c>
    </row>
    <row r="31" spans="1:16" ht="15.75" thickTop="1" x14ac:dyDescent="0.25"/>
  </sheetData>
  <mergeCells count="1">
    <mergeCell ref="B2:P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BC85-F29B-4312-ACCA-ADF4F954ADD5}">
  <dimension ref="A1:X79"/>
  <sheetViews>
    <sheetView zoomScale="90" zoomScaleNormal="90" workbookViewId="0">
      <pane ySplit="5" topLeftCell="A6" activePane="bottomLeft" state="frozen"/>
      <selection activeCell="A5" sqref="A5"/>
      <selection pane="bottomLeft" activeCell="B6" sqref="B6"/>
    </sheetView>
  </sheetViews>
  <sheetFormatPr defaultRowHeight="15" x14ac:dyDescent="0.25"/>
  <cols>
    <col min="1" max="1" width="11.28515625" style="18" bestFit="1" customWidth="1"/>
    <col min="2" max="2" width="33.140625" bestFit="1" customWidth="1"/>
    <col min="3" max="3" width="9.28515625" style="19" bestFit="1" customWidth="1"/>
    <col min="4" max="10" width="12.85546875" style="20" customWidth="1"/>
    <col min="11" max="11" width="12" style="20" customWidth="1"/>
    <col min="12" max="12" width="4.42578125" style="21" customWidth="1"/>
    <col min="13" max="13" width="13" style="20" customWidth="1"/>
    <col min="14" max="14" width="13" style="22" customWidth="1"/>
    <col min="15" max="21" width="13" style="20" customWidth="1"/>
    <col min="22" max="22" width="13" style="21" customWidth="1"/>
    <col min="23" max="23" width="11.42578125" style="20" customWidth="1"/>
    <col min="24" max="24" width="13" style="21" customWidth="1"/>
    <col min="25" max="25" width="9.28515625" bestFit="1" customWidth="1"/>
    <col min="26" max="26" width="10.7109375" customWidth="1"/>
  </cols>
  <sheetData>
    <row r="1" spans="1:24" x14ac:dyDescent="0.25">
      <c r="A1" s="129" t="s">
        <v>76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1"/>
    </row>
    <row r="2" spans="1:24" ht="15.75" thickBot="1" x14ac:dyDescent="0.3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4"/>
    </row>
    <row r="3" spans="1:24" ht="15.75" thickBot="1" x14ac:dyDescent="0.3">
      <c r="D3" s="135" t="s">
        <v>41</v>
      </c>
      <c r="E3" s="136"/>
      <c r="F3" s="136"/>
      <c r="G3" s="136"/>
      <c r="H3" s="136"/>
      <c r="I3" s="136"/>
      <c r="J3" s="136"/>
      <c r="K3" s="137"/>
      <c r="L3" s="50"/>
      <c r="M3" s="138" t="s">
        <v>42</v>
      </c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40"/>
    </row>
    <row r="4" spans="1:24" ht="15.75" thickBot="1" x14ac:dyDescent="0.3">
      <c r="D4" s="65"/>
      <c r="E4" s="144" t="s">
        <v>70</v>
      </c>
      <c r="F4" s="145"/>
      <c r="G4" s="141" t="s">
        <v>66</v>
      </c>
      <c r="H4" s="142"/>
      <c r="I4" s="143"/>
      <c r="J4" s="66"/>
      <c r="K4" s="67"/>
      <c r="L4" s="50"/>
      <c r="M4" s="144" t="s">
        <v>70</v>
      </c>
      <c r="N4" s="146"/>
      <c r="O4" s="146"/>
      <c r="P4" s="146"/>
      <c r="Q4" s="145"/>
      <c r="R4" s="141" t="s">
        <v>66</v>
      </c>
      <c r="S4" s="142"/>
      <c r="T4" s="143"/>
      <c r="U4" s="68"/>
      <c r="V4" s="68"/>
      <c r="W4" s="68"/>
      <c r="X4" s="69"/>
    </row>
    <row r="5" spans="1:24" x14ac:dyDescent="0.25">
      <c r="A5" s="23" t="s">
        <v>43</v>
      </c>
      <c r="B5" s="24" t="s">
        <v>44</v>
      </c>
      <c r="C5" s="55" t="s">
        <v>45</v>
      </c>
      <c r="D5" s="28" t="s">
        <v>46</v>
      </c>
      <c r="E5" s="25" t="s">
        <v>47</v>
      </c>
      <c r="F5" s="25" t="s">
        <v>69</v>
      </c>
      <c r="G5" s="25" t="s">
        <v>49</v>
      </c>
      <c r="H5" s="71" t="s">
        <v>67</v>
      </c>
      <c r="I5" s="71" t="s">
        <v>68</v>
      </c>
      <c r="J5" s="25" t="s">
        <v>48</v>
      </c>
      <c r="K5" s="26" t="s">
        <v>1</v>
      </c>
      <c r="L5" s="27"/>
      <c r="M5" s="28" t="s">
        <v>47</v>
      </c>
      <c r="N5" s="29" t="s">
        <v>51</v>
      </c>
      <c r="O5" s="25" t="s">
        <v>52</v>
      </c>
      <c r="P5" s="25" t="s">
        <v>53</v>
      </c>
      <c r="Q5" s="25" t="s">
        <v>54</v>
      </c>
      <c r="R5" s="25" t="s">
        <v>49</v>
      </c>
      <c r="S5" s="71" t="s">
        <v>67</v>
      </c>
      <c r="T5" s="71" t="s">
        <v>68</v>
      </c>
      <c r="U5" s="30" t="s">
        <v>48</v>
      </c>
      <c r="V5" s="25" t="s">
        <v>50</v>
      </c>
      <c r="W5" s="25" t="s">
        <v>1</v>
      </c>
      <c r="X5" s="26"/>
    </row>
    <row r="6" spans="1:24" x14ac:dyDescent="0.25">
      <c r="A6" s="167" t="s">
        <v>300</v>
      </c>
      <c r="B6" s="168" t="s">
        <v>305</v>
      </c>
      <c r="C6" s="170">
        <v>140</v>
      </c>
      <c r="D6" s="164"/>
      <c r="E6" s="169">
        <v>140</v>
      </c>
      <c r="F6" s="33"/>
      <c r="G6" s="33"/>
      <c r="H6" s="34"/>
      <c r="I6" s="34"/>
      <c r="J6" s="34"/>
      <c r="K6" s="165"/>
      <c r="L6" s="27"/>
      <c r="M6" s="164"/>
      <c r="N6" s="166"/>
      <c r="O6" s="33"/>
      <c r="P6" s="33"/>
      <c r="Q6" s="33"/>
      <c r="R6" s="33"/>
      <c r="S6" s="34"/>
      <c r="T6" s="34"/>
      <c r="U6" s="36"/>
      <c r="V6" s="33"/>
      <c r="W6" s="33"/>
      <c r="X6" s="165"/>
    </row>
    <row r="7" spans="1:24" x14ac:dyDescent="0.25">
      <c r="A7" s="167" t="s">
        <v>301</v>
      </c>
      <c r="B7" s="168" t="s">
        <v>306</v>
      </c>
      <c r="C7" s="170">
        <v>250</v>
      </c>
      <c r="D7" s="164"/>
      <c r="E7" s="33"/>
      <c r="F7" s="169">
        <v>250</v>
      </c>
      <c r="G7" s="33"/>
      <c r="H7" s="34"/>
      <c r="I7" s="34"/>
      <c r="J7" s="34"/>
      <c r="K7" s="165"/>
      <c r="L7" s="27"/>
      <c r="M7" s="164"/>
      <c r="N7" s="166"/>
      <c r="O7" s="33"/>
      <c r="P7" s="33"/>
      <c r="Q7" s="33"/>
      <c r="R7" s="33"/>
      <c r="S7" s="34"/>
      <c r="T7" s="34"/>
      <c r="U7" s="36"/>
      <c r="V7" s="33"/>
      <c r="W7" s="33"/>
      <c r="X7" s="165"/>
    </row>
    <row r="8" spans="1:24" x14ac:dyDescent="0.25">
      <c r="A8" s="167" t="s">
        <v>301</v>
      </c>
      <c r="B8" s="168" t="s">
        <v>307</v>
      </c>
      <c r="C8" s="170">
        <v>180</v>
      </c>
      <c r="D8" s="164"/>
      <c r="E8" s="169">
        <v>180</v>
      </c>
      <c r="F8" s="33"/>
      <c r="G8" s="33"/>
      <c r="H8" s="34"/>
      <c r="I8" s="34"/>
      <c r="J8" s="34"/>
      <c r="K8" s="165"/>
      <c r="L8" s="27"/>
      <c r="M8" s="164"/>
      <c r="N8" s="166"/>
      <c r="O8" s="33"/>
      <c r="P8" s="33"/>
      <c r="Q8" s="33"/>
      <c r="R8" s="33"/>
      <c r="S8" s="34"/>
      <c r="T8" s="34"/>
      <c r="U8" s="36"/>
      <c r="V8" s="33"/>
      <c r="W8" s="33"/>
      <c r="X8" s="165"/>
    </row>
    <row r="9" spans="1:24" x14ac:dyDescent="0.25">
      <c r="A9" s="31" t="s">
        <v>174</v>
      </c>
      <c r="B9" s="31" t="s">
        <v>61</v>
      </c>
      <c r="C9" s="56">
        <v>1300</v>
      </c>
      <c r="D9" s="153">
        <v>1300</v>
      </c>
      <c r="E9" s="32"/>
      <c r="F9" s="32"/>
      <c r="G9" s="33"/>
      <c r="H9" s="34"/>
      <c r="I9" s="34"/>
      <c r="J9" s="34"/>
      <c r="K9" s="59"/>
      <c r="L9" s="27"/>
      <c r="M9" s="72"/>
      <c r="N9" s="35"/>
      <c r="O9" s="33"/>
      <c r="P9" s="33"/>
      <c r="Q9" s="33"/>
      <c r="R9" s="33"/>
      <c r="S9" s="33"/>
      <c r="T9" s="33"/>
      <c r="U9" s="36"/>
      <c r="V9" s="33"/>
      <c r="W9" s="33"/>
      <c r="X9" s="59"/>
    </row>
    <row r="10" spans="1:24" x14ac:dyDescent="0.25">
      <c r="A10" s="31" t="s">
        <v>174</v>
      </c>
      <c r="B10" s="31" t="s">
        <v>55</v>
      </c>
      <c r="C10" s="56">
        <v>100</v>
      </c>
      <c r="D10" s="153">
        <v>100</v>
      </c>
      <c r="E10" s="32"/>
      <c r="F10" s="32"/>
      <c r="G10" s="32"/>
      <c r="H10" s="37"/>
      <c r="I10" s="37"/>
      <c r="J10" s="37"/>
      <c r="K10" s="60"/>
      <c r="L10" s="39"/>
      <c r="M10" s="73"/>
      <c r="N10" s="35"/>
      <c r="O10" s="32"/>
      <c r="P10" s="32"/>
      <c r="Q10" s="32"/>
      <c r="R10" s="32"/>
      <c r="S10" s="32"/>
      <c r="T10" s="32"/>
      <c r="U10" s="40"/>
      <c r="V10" s="33"/>
      <c r="W10" s="33"/>
      <c r="X10" s="59"/>
    </row>
    <row r="11" spans="1:24" x14ac:dyDescent="0.25">
      <c r="A11" s="31" t="s">
        <v>174</v>
      </c>
      <c r="B11" s="31" t="s">
        <v>292</v>
      </c>
      <c r="C11" s="56">
        <v>-5550</v>
      </c>
      <c r="D11" s="153"/>
      <c r="E11" s="32"/>
      <c r="F11" s="32"/>
      <c r="G11" s="32"/>
      <c r="H11" s="37"/>
      <c r="I11" s="37"/>
      <c r="J11" s="37"/>
      <c r="K11" s="60"/>
      <c r="L11" s="39"/>
      <c r="M11" s="73"/>
      <c r="N11" s="35"/>
      <c r="O11" s="32"/>
      <c r="P11" s="32"/>
      <c r="Q11" s="32"/>
      <c r="R11" s="32">
        <v>5550</v>
      </c>
      <c r="S11" s="32"/>
      <c r="T11" s="32"/>
      <c r="U11" s="40"/>
      <c r="V11" s="33"/>
      <c r="W11" s="33"/>
      <c r="X11" s="59"/>
    </row>
    <row r="12" spans="1:24" x14ac:dyDescent="0.25">
      <c r="A12" s="31" t="s">
        <v>177</v>
      </c>
      <c r="B12" s="31" t="s">
        <v>178</v>
      </c>
      <c r="C12" s="56">
        <v>924.7</v>
      </c>
      <c r="D12" s="153">
        <v>924.7</v>
      </c>
      <c r="E12" s="32"/>
      <c r="F12" s="32"/>
      <c r="G12" s="32"/>
      <c r="H12" s="37"/>
      <c r="I12" s="37"/>
      <c r="J12" s="37"/>
      <c r="K12" s="60"/>
      <c r="L12" s="39"/>
      <c r="M12" s="73"/>
      <c r="N12" s="35"/>
      <c r="O12" s="32"/>
      <c r="P12" s="32"/>
      <c r="Q12" s="32"/>
      <c r="R12" s="32"/>
      <c r="S12" s="32"/>
      <c r="T12" s="32"/>
      <c r="U12" s="40"/>
      <c r="V12" s="33"/>
      <c r="W12" s="33"/>
      <c r="X12" s="59"/>
    </row>
    <row r="13" spans="1:24" x14ac:dyDescent="0.25">
      <c r="A13" s="31" t="s">
        <v>177</v>
      </c>
      <c r="B13" s="31" t="s">
        <v>56</v>
      </c>
      <c r="C13" s="56">
        <v>50</v>
      </c>
      <c r="D13" s="153">
        <v>50</v>
      </c>
      <c r="E13" s="32"/>
      <c r="F13" s="32"/>
      <c r="G13" s="32"/>
      <c r="H13" s="37"/>
      <c r="I13" s="37"/>
      <c r="J13" s="37"/>
      <c r="K13" s="60"/>
      <c r="L13" s="39"/>
      <c r="M13" s="73"/>
      <c r="N13" s="35"/>
      <c r="O13" s="32"/>
      <c r="P13" s="32"/>
      <c r="Q13" s="32"/>
      <c r="R13" s="32"/>
      <c r="S13" s="32"/>
      <c r="T13" s="32"/>
      <c r="U13" s="40"/>
      <c r="V13" s="33"/>
      <c r="W13" s="33"/>
      <c r="X13" s="59"/>
    </row>
    <row r="14" spans="1:24" x14ac:dyDescent="0.25">
      <c r="A14" s="31" t="s">
        <v>177</v>
      </c>
      <c r="B14" s="31" t="s">
        <v>57</v>
      </c>
      <c r="C14" s="56">
        <v>-2300</v>
      </c>
      <c r="D14" s="58"/>
      <c r="E14" s="32"/>
      <c r="F14" s="32"/>
      <c r="G14" s="32"/>
      <c r="H14" s="37"/>
      <c r="I14" s="37"/>
      <c r="J14" s="37"/>
      <c r="K14" s="60"/>
      <c r="L14" s="39"/>
      <c r="M14" s="73"/>
      <c r="N14" s="35"/>
      <c r="O14" s="32">
        <v>2300</v>
      </c>
      <c r="P14" s="32"/>
      <c r="Q14" s="32"/>
      <c r="R14" s="32"/>
      <c r="S14" s="32"/>
      <c r="T14" s="32"/>
      <c r="U14" s="40"/>
      <c r="V14" s="33"/>
      <c r="W14" s="33"/>
      <c r="X14" s="59"/>
    </row>
    <row r="15" spans="1:24" x14ac:dyDescent="0.25">
      <c r="A15" s="31" t="s">
        <v>177</v>
      </c>
      <c r="B15" s="31" t="s">
        <v>58</v>
      </c>
      <c r="C15" s="56">
        <v>-579.5</v>
      </c>
      <c r="D15" s="58"/>
      <c r="E15" s="32"/>
      <c r="F15" s="32"/>
      <c r="G15" s="32"/>
      <c r="H15" s="37"/>
      <c r="I15" s="37"/>
      <c r="J15" s="37"/>
      <c r="K15" s="60"/>
      <c r="L15" s="39"/>
      <c r="M15" s="73"/>
      <c r="N15" s="35"/>
      <c r="O15" s="32"/>
      <c r="P15" s="32">
        <v>579.5</v>
      </c>
      <c r="Q15" s="32"/>
      <c r="R15" s="32"/>
      <c r="S15" s="32"/>
      <c r="T15" s="32"/>
      <c r="U15" s="40"/>
      <c r="V15" s="33"/>
      <c r="W15" s="33"/>
      <c r="X15" s="59"/>
    </row>
    <row r="16" spans="1:24" x14ac:dyDescent="0.25">
      <c r="A16" s="31" t="s">
        <v>177</v>
      </c>
      <c r="B16" s="31" t="s">
        <v>59</v>
      </c>
      <c r="C16" s="56">
        <v>-170</v>
      </c>
      <c r="D16" s="58"/>
      <c r="E16" s="32"/>
      <c r="F16" s="32"/>
      <c r="G16" s="32"/>
      <c r="H16" s="37"/>
      <c r="I16" s="37"/>
      <c r="J16" s="37"/>
      <c r="K16" s="60"/>
      <c r="L16" s="39"/>
      <c r="M16" s="73"/>
      <c r="N16" s="35"/>
      <c r="O16" s="32"/>
      <c r="P16" s="32"/>
      <c r="Q16" s="32">
        <v>170</v>
      </c>
      <c r="R16" s="32"/>
      <c r="S16" s="32"/>
      <c r="T16" s="32"/>
      <c r="U16" s="40"/>
      <c r="V16" s="33"/>
      <c r="W16" s="33"/>
      <c r="X16" s="59"/>
    </row>
    <row r="17" spans="1:24" x14ac:dyDescent="0.25">
      <c r="A17" s="31" t="s">
        <v>184</v>
      </c>
      <c r="B17" s="31" t="s">
        <v>60</v>
      </c>
      <c r="C17" s="56">
        <v>-1</v>
      </c>
      <c r="D17" s="58"/>
      <c r="E17" s="32"/>
      <c r="F17" s="32"/>
      <c r="G17" s="32"/>
      <c r="H17" s="37"/>
      <c r="I17" s="37"/>
      <c r="J17" s="37"/>
      <c r="K17" s="60"/>
      <c r="L17" s="39"/>
      <c r="M17" s="73"/>
      <c r="N17" s="35"/>
      <c r="O17" s="32"/>
      <c r="P17" s="32"/>
      <c r="Q17" s="32"/>
      <c r="R17" s="32"/>
      <c r="S17" s="32"/>
      <c r="T17" s="32"/>
      <c r="U17" s="40">
        <v>1</v>
      </c>
      <c r="V17" s="33"/>
      <c r="W17" s="33"/>
      <c r="X17" s="59"/>
    </row>
    <row r="18" spans="1:24" x14ac:dyDescent="0.25">
      <c r="A18" s="31" t="s">
        <v>186</v>
      </c>
      <c r="B18" s="31" t="s">
        <v>187</v>
      </c>
      <c r="C18" s="56">
        <v>390</v>
      </c>
      <c r="D18" s="58"/>
      <c r="E18" s="32"/>
      <c r="F18" s="32"/>
      <c r="G18" s="32">
        <v>390</v>
      </c>
      <c r="H18" s="37"/>
      <c r="I18" s="37"/>
      <c r="J18" s="37"/>
      <c r="K18" s="60"/>
      <c r="L18" s="39"/>
      <c r="M18" s="73"/>
      <c r="N18" s="35"/>
      <c r="O18" s="32"/>
      <c r="P18" s="32"/>
      <c r="Q18" s="32"/>
      <c r="R18" s="32"/>
      <c r="S18" s="32"/>
      <c r="T18" s="32"/>
      <c r="U18" s="40"/>
      <c r="V18" s="33"/>
      <c r="W18" s="33"/>
      <c r="X18" s="59"/>
    </row>
    <row r="19" spans="1:24" x14ac:dyDescent="0.25">
      <c r="A19" s="31" t="s">
        <v>186</v>
      </c>
      <c r="B19" s="31" t="s">
        <v>189</v>
      </c>
      <c r="C19" s="56">
        <v>250</v>
      </c>
      <c r="D19" s="58"/>
      <c r="E19" s="32"/>
      <c r="F19" s="32"/>
      <c r="G19" s="32">
        <v>250</v>
      </c>
      <c r="H19" s="37"/>
      <c r="I19" s="37"/>
      <c r="J19" s="37"/>
      <c r="K19" s="60"/>
      <c r="L19" s="39"/>
      <c r="M19" s="73"/>
      <c r="N19" s="35"/>
      <c r="O19" s="32"/>
      <c r="P19" s="32"/>
      <c r="Q19" s="32"/>
      <c r="R19" s="32"/>
      <c r="S19" s="32"/>
      <c r="T19" s="32"/>
      <c r="U19" s="40"/>
      <c r="V19" s="33"/>
      <c r="W19" s="33"/>
      <c r="X19" s="59"/>
    </row>
    <row r="20" spans="1:24" x14ac:dyDescent="0.25">
      <c r="A20" s="31" t="s">
        <v>186</v>
      </c>
      <c r="B20" s="31" t="s">
        <v>191</v>
      </c>
      <c r="C20" s="56">
        <v>200</v>
      </c>
      <c r="D20" s="58"/>
      <c r="E20" s="32"/>
      <c r="F20" s="32"/>
      <c r="G20" s="32">
        <v>200</v>
      </c>
      <c r="H20" s="37"/>
      <c r="I20" s="37"/>
      <c r="J20" s="37"/>
      <c r="K20" s="60"/>
      <c r="L20" s="39"/>
      <c r="M20" s="73"/>
      <c r="N20" s="35"/>
      <c r="O20" s="32"/>
      <c r="P20" s="32"/>
      <c r="Q20" s="32"/>
      <c r="R20" s="32"/>
      <c r="S20" s="32"/>
      <c r="T20" s="32"/>
      <c r="U20" s="40"/>
      <c r="V20" s="33"/>
      <c r="W20" s="33"/>
      <c r="X20" s="59"/>
    </row>
    <row r="21" spans="1:24" x14ac:dyDescent="0.25">
      <c r="A21" s="31" t="s">
        <v>186</v>
      </c>
      <c r="B21" s="31" t="s">
        <v>193</v>
      </c>
      <c r="C21" s="56">
        <v>100</v>
      </c>
      <c r="D21" s="58"/>
      <c r="E21" s="32"/>
      <c r="F21" s="32"/>
      <c r="G21" s="32">
        <v>100</v>
      </c>
      <c r="H21" s="37"/>
      <c r="I21" s="37"/>
      <c r="J21" s="37"/>
      <c r="K21" s="60"/>
      <c r="L21" s="39"/>
      <c r="M21" s="73"/>
      <c r="N21" s="35"/>
      <c r="O21" s="32"/>
      <c r="P21" s="32"/>
      <c r="Q21" s="32"/>
      <c r="R21" s="32"/>
      <c r="S21" s="32"/>
      <c r="T21" s="32"/>
      <c r="U21" s="40"/>
      <c r="V21" s="33"/>
      <c r="W21" s="33"/>
      <c r="X21" s="59"/>
    </row>
    <row r="22" spans="1:24" x14ac:dyDescent="0.25">
      <c r="A22" s="31" t="s">
        <v>186</v>
      </c>
      <c r="B22" s="31" t="s">
        <v>195</v>
      </c>
      <c r="C22" s="56">
        <v>80</v>
      </c>
      <c r="D22" s="58"/>
      <c r="E22" s="32"/>
      <c r="F22" s="32"/>
      <c r="G22" s="32">
        <v>80</v>
      </c>
      <c r="H22" s="37"/>
      <c r="I22" s="37"/>
      <c r="J22" s="37"/>
      <c r="K22" s="60"/>
      <c r="L22" s="39"/>
      <c r="M22" s="73"/>
      <c r="N22" s="35"/>
      <c r="O22" s="32"/>
      <c r="P22" s="32"/>
      <c r="Q22" s="32"/>
      <c r="R22" s="32"/>
      <c r="S22" s="32"/>
      <c r="T22" s="32"/>
      <c r="U22" s="40"/>
      <c r="V22" s="33"/>
      <c r="W22" s="33"/>
      <c r="X22" s="59"/>
    </row>
    <row r="23" spans="1:24" x14ac:dyDescent="0.25">
      <c r="A23" s="31" t="s">
        <v>186</v>
      </c>
      <c r="B23" s="31" t="s">
        <v>195</v>
      </c>
      <c r="C23" s="56">
        <v>60</v>
      </c>
      <c r="D23" s="58"/>
      <c r="E23" s="32"/>
      <c r="F23" s="32"/>
      <c r="G23" s="32">
        <v>60</v>
      </c>
      <c r="H23" s="37"/>
      <c r="I23" s="37"/>
      <c r="J23" s="37"/>
      <c r="K23" s="60"/>
      <c r="L23" s="39"/>
      <c r="M23" s="73"/>
      <c r="N23" s="35"/>
      <c r="O23" s="32"/>
      <c r="P23" s="32"/>
      <c r="Q23" s="32"/>
      <c r="R23" s="32"/>
      <c r="S23" s="32"/>
      <c r="T23" s="32"/>
      <c r="U23" s="40"/>
      <c r="V23" s="33"/>
      <c r="W23" s="33"/>
      <c r="X23" s="59"/>
    </row>
    <row r="24" spans="1:24" x14ac:dyDescent="0.25">
      <c r="A24" s="31" t="s">
        <v>186</v>
      </c>
      <c r="B24" s="31" t="s">
        <v>189</v>
      </c>
      <c r="C24" s="56">
        <v>50</v>
      </c>
      <c r="D24" s="58"/>
      <c r="E24" s="32"/>
      <c r="F24" s="32"/>
      <c r="G24" s="32">
        <v>50</v>
      </c>
      <c r="H24" s="37"/>
      <c r="I24" s="37"/>
      <c r="J24" s="37"/>
      <c r="K24" s="60"/>
      <c r="L24" s="39"/>
      <c r="M24" s="73"/>
      <c r="N24" s="35"/>
      <c r="O24" s="32"/>
      <c r="P24" s="32"/>
      <c r="Q24" s="32"/>
      <c r="R24" s="32"/>
      <c r="S24" s="32"/>
      <c r="T24" s="32"/>
      <c r="U24" s="40"/>
      <c r="V24" s="33"/>
      <c r="W24" s="33"/>
      <c r="X24" s="59"/>
    </row>
    <row r="25" spans="1:24" x14ac:dyDescent="0.25">
      <c r="A25" s="31" t="s">
        <v>186</v>
      </c>
      <c r="B25" s="31" t="s">
        <v>199</v>
      </c>
      <c r="C25" s="56">
        <v>580</v>
      </c>
      <c r="D25" s="58"/>
      <c r="E25" s="32"/>
      <c r="F25" s="32"/>
      <c r="G25" s="32">
        <v>580</v>
      </c>
      <c r="H25" s="37"/>
      <c r="I25" s="37"/>
      <c r="J25" s="37"/>
      <c r="K25" s="60"/>
      <c r="L25" s="39"/>
      <c r="M25" s="73"/>
      <c r="N25" s="35"/>
      <c r="O25" s="32"/>
      <c r="P25" s="32"/>
      <c r="Q25" s="32"/>
      <c r="R25" s="32"/>
      <c r="S25" s="32"/>
      <c r="T25" s="32"/>
      <c r="U25" s="40"/>
      <c r="V25" s="33"/>
      <c r="W25" s="33"/>
      <c r="X25" s="59"/>
    </row>
    <row r="26" spans="1:24" x14ac:dyDescent="0.25">
      <c r="A26" s="31" t="s">
        <v>186</v>
      </c>
      <c r="B26" s="31" t="s">
        <v>201</v>
      </c>
      <c r="C26" s="56">
        <v>300</v>
      </c>
      <c r="D26" s="58"/>
      <c r="E26" s="32"/>
      <c r="F26" s="32"/>
      <c r="G26" s="32">
        <v>300</v>
      </c>
      <c r="H26" s="37"/>
      <c r="I26" s="37"/>
      <c r="J26" s="37"/>
      <c r="K26" s="60"/>
      <c r="L26" s="39"/>
      <c r="M26" s="73"/>
      <c r="N26" s="35"/>
      <c r="O26" s="32"/>
      <c r="P26" s="32"/>
      <c r="Q26" s="32"/>
      <c r="R26" s="32"/>
      <c r="S26" s="32"/>
      <c r="T26" s="32"/>
      <c r="U26" s="40"/>
      <c r="V26" s="33"/>
      <c r="W26" s="33"/>
      <c r="X26" s="59"/>
    </row>
    <row r="27" spans="1:24" x14ac:dyDescent="0.25">
      <c r="A27" s="31" t="s">
        <v>186</v>
      </c>
      <c r="B27" s="31" t="s">
        <v>203</v>
      </c>
      <c r="C27" s="56">
        <v>100</v>
      </c>
      <c r="D27" s="58"/>
      <c r="E27" s="32"/>
      <c r="F27" s="32"/>
      <c r="G27" s="41">
        <v>100</v>
      </c>
      <c r="H27" s="70"/>
      <c r="I27" s="70"/>
      <c r="J27" s="37"/>
      <c r="K27" s="60"/>
      <c r="L27" s="39"/>
      <c r="M27" s="73"/>
      <c r="N27" s="35"/>
      <c r="O27" s="32"/>
      <c r="P27" s="32"/>
      <c r="Q27" s="32"/>
      <c r="R27" s="32"/>
      <c r="S27" s="32"/>
      <c r="T27" s="32"/>
      <c r="U27" s="40"/>
      <c r="V27" s="33"/>
      <c r="W27" s="33"/>
      <c r="X27" s="59"/>
    </row>
    <row r="28" spans="1:24" x14ac:dyDescent="0.25">
      <c r="A28" s="31" t="s">
        <v>186</v>
      </c>
      <c r="B28" s="31" t="s">
        <v>205</v>
      </c>
      <c r="C28" s="56">
        <v>100</v>
      </c>
      <c r="D28" s="58"/>
      <c r="E28" s="32"/>
      <c r="F28" s="32"/>
      <c r="G28" s="42">
        <v>100</v>
      </c>
      <c r="H28" s="70"/>
      <c r="I28" s="70"/>
      <c r="J28" s="37"/>
      <c r="K28" s="60"/>
      <c r="L28" s="39"/>
      <c r="M28" s="73"/>
      <c r="N28" s="35"/>
      <c r="O28" s="32"/>
      <c r="P28" s="32"/>
      <c r="Q28" s="32"/>
      <c r="R28" s="32"/>
      <c r="S28" s="32"/>
      <c r="T28" s="32"/>
      <c r="U28" s="40"/>
      <c r="V28" s="33"/>
      <c r="W28" s="33"/>
      <c r="X28" s="59"/>
    </row>
    <row r="29" spans="1:24" x14ac:dyDescent="0.25">
      <c r="A29" s="31" t="s">
        <v>186</v>
      </c>
      <c r="B29" s="31" t="s">
        <v>207</v>
      </c>
      <c r="C29" s="56">
        <v>50</v>
      </c>
      <c r="D29" s="58"/>
      <c r="E29" s="32"/>
      <c r="F29" s="32"/>
      <c r="G29" s="42">
        <v>50</v>
      </c>
      <c r="H29" s="70"/>
      <c r="I29" s="70"/>
      <c r="J29" s="37"/>
      <c r="K29" s="60"/>
      <c r="L29" s="39"/>
      <c r="M29" s="73"/>
      <c r="N29" s="35"/>
      <c r="O29" s="32"/>
      <c r="P29" s="32"/>
      <c r="Q29" s="32"/>
      <c r="R29" s="32"/>
      <c r="S29" s="32"/>
      <c r="T29" s="32"/>
      <c r="U29" s="40"/>
      <c r="V29" s="33"/>
      <c r="W29" s="33"/>
      <c r="X29" s="59"/>
    </row>
    <row r="30" spans="1:24" x14ac:dyDescent="0.25">
      <c r="A30" s="31" t="s">
        <v>209</v>
      </c>
      <c r="B30" s="31" t="s">
        <v>312</v>
      </c>
      <c r="C30" s="56">
        <v>4600</v>
      </c>
      <c r="D30" s="58"/>
      <c r="E30" s="32"/>
      <c r="F30" s="32"/>
      <c r="G30" s="42">
        <v>4600</v>
      </c>
      <c r="H30" s="70"/>
      <c r="I30" s="70"/>
      <c r="J30" s="37"/>
      <c r="K30" s="60"/>
      <c r="L30" s="39"/>
      <c r="M30" s="73"/>
      <c r="N30" s="35"/>
      <c r="O30" s="32"/>
      <c r="P30" s="32"/>
      <c r="Q30" s="32"/>
      <c r="R30" s="32"/>
      <c r="S30" s="32"/>
      <c r="T30" s="32"/>
      <c r="U30" s="40"/>
      <c r="V30" s="33"/>
      <c r="W30" s="33"/>
      <c r="X30" s="59"/>
    </row>
    <row r="31" spans="1:24" x14ac:dyDescent="0.25">
      <c r="A31" s="31" t="s">
        <v>209</v>
      </c>
      <c r="B31" s="31" t="s">
        <v>312</v>
      </c>
      <c r="C31" s="56">
        <v>4000</v>
      </c>
      <c r="D31" s="58"/>
      <c r="E31" s="32"/>
      <c r="F31" s="32"/>
      <c r="G31" s="42">
        <v>4000</v>
      </c>
      <c r="H31" s="70"/>
      <c r="I31" s="70"/>
      <c r="J31" s="37"/>
      <c r="K31" s="60"/>
      <c r="L31" s="39"/>
      <c r="M31" s="73"/>
      <c r="N31" s="35"/>
      <c r="O31" s="32"/>
      <c r="P31" s="32"/>
      <c r="Q31" s="32"/>
      <c r="R31" s="32"/>
      <c r="S31" s="32"/>
      <c r="T31" s="32"/>
      <c r="U31" s="40"/>
      <c r="V31" s="33"/>
      <c r="W31" s="33"/>
      <c r="X31" s="59"/>
    </row>
    <row r="32" spans="1:24" x14ac:dyDescent="0.25">
      <c r="A32" s="31" t="s">
        <v>209</v>
      </c>
      <c r="B32" s="31" t="s">
        <v>214</v>
      </c>
      <c r="C32" s="56">
        <v>320</v>
      </c>
      <c r="D32" s="58"/>
      <c r="E32" s="32"/>
      <c r="F32" s="32"/>
      <c r="G32" s="42">
        <v>320</v>
      </c>
      <c r="H32" s="70"/>
      <c r="I32" s="70"/>
      <c r="J32" s="37"/>
      <c r="K32" s="60"/>
      <c r="L32" s="39"/>
      <c r="M32" s="73"/>
      <c r="N32" s="35"/>
      <c r="O32" s="32"/>
      <c r="P32" s="32"/>
      <c r="Q32" s="32"/>
      <c r="R32" s="32"/>
      <c r="S32" s="32"/>
      <c r="T32" s="32"/>
      <c r="U32" s="40"/>
      <c r="V32" s="33"/>
      <c r="W32" s="33"/>
      <c r="X32" s="59"/>
    </row>
    <row r="33" spans="1:24" x14ac:dyDescent="0.25">
      <c r="A33" s="31" t="s">
        <v>209</v>
      </c>
      <c r="B33" s="31" t="s">
        <v>203</v>
      </c>
      <c r="C33" s="56">
        <v>60</v>
      </c>
      <c r="D33" s="58"/>
      <c r="E33" s="32"/>
      <c r="F33" s="32"/>
      <c r="G33" s="32">
        <v>60</v>
      </c>
      <c r="H33" s="37"/>
      <c r="I33" s="37"/>
      <c r="J33" s="37"/>
      <c r="K33" s="60"/>
      <c r="L33" s="39"/>
      <c r="M33" s="73"/>
      <c r="N33" s="35"/>
      <c r="O33" s="32"/>
      <c r="P33" s="32"/>
      <c r="Q33" s="32"/>
      <c r="R33" s="32"/>
      <c r="S33" s="32"/>
      <c r="T33" s="32"/>
      <c r="U33" s="40"/>
      <c r="V33" s="33"/>
      <c r="W33" s="33"/>
      <c r="X33" s="59"/>
    </row>
    <row r="34" spans="1:24" x14ac:dyDescent="0.25">
      <c r="A34" s="31" t="s">
        <v>209</v>
      </c>
      <c r="B34" s="31" t="s">
        <v>217</v>
      </c>
      <c r="C34" s="56">
        <v>50</v>
      </c>
      <c r="D34" s="58"/>
      <c r="E34" s="32"/>
      <c r="F34" s="32"/>
      <c r="G34" s="32">
        <v>50</v>
      </c>
      <c r="H34" s="37"/>
      <c r="I34" s="37"/>
      <c r="J34" s="37"/>
      <c r="K34" s="60"/>
      <c r="L34" s="39"/>
      <c r="M34" s="73"/>
      <c r="N34" s="35"/>
      <c r="O34" s="32"/>
      <c r="P34" s="32"/>
      <c r="Q34" s="32"/>
      <c r="R34" s="32"/>
      <c r="S34" s="32"/>
      <c r="T34" s="32"/>
      <c r="U34" s="40"/>
      <c r="V34" s="33"/>
      <c r="W34" s="33"/>
      <c r="X34" s="59"/>
    </row>
    <row r="35" spans="1:24" x14ac:dyDescent="0.25">
      <c r="A35" s="31" t="s">
        <v>209</v>
      </c>
      <c r="B35" s="31" t="s">
        <v>219</v>
      </c>
      <c r="C35" s="56">
        <v>50</v>
      </c>
      <c r="D35" s="58"/>
      <c r="E35" s="32"/>
      <c r="F35" s="32"/>
      <c r="G35" s="32">
        <v>50</v>
      </c>
      <c r="H35" s="37"/>
      <c r="I35" s="37"/>
      <c r="J35" s="37"/>
      <c r="K35" s="60"/>
      <c r="L35" s="39"/>
      <c r="M35" s="73"/>
      <c r="N35" s="35"/>
      <c r="O35" s="32"/>
      <c r="P35" s="32"/>
      <c r="Q35" s="32"/>
      <c r="R35" s="32"/>
      <c r="S35" s="32"/>
      <c r="T35" s="32"/>
      <c r="U35" s="40"/>
      <c r="V35" s="33"/>
      <c r="W35" s="33"/>
      <c r="X35" s="59"/>
    </row>
    <row r="36" spans="1:24" x14ac:dyDescent="0.25">
      <c r="A36" s="31" t="s">
        <v>221</v>
      </c>
      <c r="B36" s="31" t="s">
        <v>313</v>
      </c>
      <c r="C36" s="56">
        <v>5983.03</v>
      </c>
      <c r="D36" s="58"/>
      <c r="E36" s="32"/>
      <c r="F36" s="32"/>
      <c r="G36" s="32">
        <v>5983.03</v>
      </c>
      <c r="H36" s="37"/>
      <c r="I36" s="37"/>
      <c r="J36" s="37"/>
      <c r="K36" s="60"/>
      <c r="L36" s="39"/>
      <c r="M36" s="73"/>
      <c r="N36" s="35"/>
      <c r="O36" s="32"/>
      <c r="P36" s="32"/>
      <c r="Q36" s="32"/>
      <c r="R36" s="32"/>
      <c r="S36" s="32"/>
      <c r="T36" s="32"/>
      <c r="U36" s="40"/>
      <c r="V36" s="33"/>
      <c r="W36" s="33"/>
      <c r="X36" s="59"/>
    </row>
    <row r="37" spans="1:24" x14ac:dyDescent="0.25">
      <c r="A37" s="31" t="s">
        <v>221</v>
      </c>
      <c r="B37" s="31" t="s">
        <v>224</v>
      </c>
      <c r="C37" s="56">
        <v>50</v>
      </c>
      <c r="D37" s="58"/>
      <c r="E37" s="32"/>
      <c r="F37" s="32"/>
      <c r="G37" s="32">
        <v>50</v>
      </c>
      <c r="H37" s="37"/>
      <c r="I37" s="37"/>
      <c r="J37" s="37"/>
      <c r="K37" s="60"/>
      <c r="L37" s="39"/>
      <c r="M37" s="73"/>
      <c r="N37" s="35"/>
      <c r="O37" s="32"/>
      <c r="P37" s="32"/>
      <c r="Q37" s="32"/>
      <c r="R37" s="32"/>
      <c r="S37" s="32"/>
      <c r="T37" s="32"/>
      <c r="U37" s="40"/>
      <c r="V37" s="33"/>
      <c r="W37" s="33"/>
      <c r="X37" s="59"/>
    </row>
    <row r="38" spans="1:24" x14ac:dyDescent="0.25">
      <c r="A38" s="31" t="s">
        <v>226</v>
      </c>
      <c r="B38" s="31" t="s">
        <v>227</v>
      </c>
      <c r="C38" s="56">
        <v>300</v>
      </c>
      <c r="D38" s="58"/>
      <c r="E38" s="32"/>
      <c r="F38" s="32"/>
      <c r="G38" s="32">
        <v>300</v>
      </c>
      <c r="H38" s="37"/>
      <c r="I38" s="37"/>
      <c r="J38" s="37"/>
      <c r="K38" s="60"/>
      <c r="L38" s="39"/>
      <c r="M38" s="73"/>
      <c r="N38" s="35"/>
      <c r="O38" s="32"/>
      <c r="P38" s="32"/>
      <c r="Q38" s="32"/>
      <c r="R38" s="32"/>
      <c r="S38" s="32"/>
      <c r="T38" s="32"/>
      <c r="U38" s="40"/>
      <c r="V38" s="33"/>
      <c r="W38" s="33"/>
      <c r="X38" s="59"/>
    </row>
    <row r="39" spans="1:24" x14ac:dyDescent="0.25">
      <c r="A39" s="31" t="s">
        <v>226</v>
      </c>
      <c r="B39" s="31" t="s">
        <v>229</v>
      </c>
      <c r="C39" s="56">
        <v>-1412.1</v>
      </c>
      <c r="D39" s="58"/>
      <c r="E39" s="32"/>
      <c r="F39" s="32"/>
      <c r="G39" s="32"/>
      <c r="H39" s="37"/>
      <c r="I39" s="37"/>
      <c r="J39" s="37"/>
      <c r="K39" s="60"/>
      <c r="L39" s="39"/>
      <c r="M39" s="73">
        <v>1412.1</v>
      </c>
      <c r="N39" s="35"/>
      <c r="O39" s="32"/>
      <c r="P39" s="32"/>
      <c r="Q39" s="32"/>
      <c r="R39" s="32"/>
      <c r="S39" s="32"/>
      <c r="T39" s="32"/>
      <c r="U39" s="40"/>
      <c r="V39" s="33"/>
      <c r="W39" s="33"/>
      <c r="X39" s="59"/>
    </row>
    <row r="40" spans="1:24" x14ac:dyDescent="0.25">
      <c r="A40" s="31" t="s">
        <v>231</v>
      </c>
      <c r="B40" s="31" t="s">
        <v>4</v>
      </c>
      <c r="C40" s="56">
        <v>630</v>
      </c>
      <c r="D40" s="58">
        <v>630</v>
      </c>
      <c r="E40" s="32"/>
      <c r="F40" s="32"/>
      <c r="G40" s="32"/>
      <c r="H40" s="37"/>
      <c r="I40" s="37"/>
      <c r="J40" s="37"/>
      <c r="K40" s="60"/>
      <c r="L40" s="39"/>
      <c r="M40" s="73"/>
      <c r="N40" s="35"/>
      <c r="O40" s="32"/>
      <c r="P40" s="32"/>
      <c r="Q40" s="32"/>
      <c r="R40" s="32"/>
      <c r="S40" s="32"/>
      <c r="T40" s="32"/>
      <c r="U40" s="40"/>
      <c r="V40" s="33"/>
      <c r="W40" s="33"/>
      <c r="X40" s="59"/>
    </row>
    <row r="41" spans="1:24" x14ac:dyDescent="0.25">
      <c r="A41" s="31" t="s">
        <v>231</v>
      </c>
      <c r="B41" s="31" t="s">
        <v>60</v>
      </c>
      <c r="C41" s="56">
        <v>-0.5</v>
      </c>
      <c r="D41" s="58"/>
      <c r="E41" s="32"/>
      <c r="F41" s="32"/>
      <c r="G41" s="32"/>
      <c r="H41" s="37"/>
      <c r="I41" s="37"/>
      <c r="J41" s="37"/>
      <c r="K41" s="60"/>
      <c r="L41" s="39"/>
      <c r="M41" s="73"/>
      <c r="N41" s="35"/>
      <c r="O41" s="32"/>
      <c r="P41" s="32"/>
      <c r="Q41" s="32"/>
      <c r="R41" s="32"/>
      <c r="S41" s="32"/>
      <c r="T41" s="32"/>
      <c r="U41" s="40">
        <v>0.5</v>
      </c>
      <c r="V41" s="33"/>
      <c r="W41" s="33"/>
      <c r="X41" s="59"/>
    </row>
    <row r="42" spans="1:24" x14ac:dyDescent="0.25">
      <c r="A42" s="31" t="s">
        <v>234</v>
      </c>
      <c r="B42" s="152" t="s">
        <v>235</v>
      </c>
      <c r="C42" s="56">
        <v>1000</v>
      </c>
      <c r="D42" s="153">
        <v>1000</v>
      </c>
      <c r="E42" s="32"/>
      <c r="F42" s="32"/>
      <c r="G42" s="32"/>
      <c r="H42" s="37"/>
      <c r="I42" s="37"/>
      <c r="J42" s="37"/>
      <c r="K42" s="60"/>
      <c r="L42" s="39"/>
      <c r="M42" s="73"/>
      <c r="N42" s="35"/>
      <c r="O42" s="32"/>
      <c r="P42" s="32"/>
      <c r="Q42" s="32"/>
      <c r="R42" s="32"/>
      <c r="S42" s="32"/>
      <c r="T42" s="32"/>
      <c r="U42" s="40"/>
      <c r="V42" s="33"/>
      <c r="W42" s="33"/>
      <c r="X42" s="59"/>
    </row>
    <row r="43" spans="1:24" x14ac:dyDescent="0.25">
      <c r="A43" s="31" t="s">
        <v>234</v>
      </c>
      <c r="B43" s="31" t="s">
        <v>237</v>
      </c>
      <c r="C43" s="56">
        <v>-381</v>
      </c>
      <c r="D43" s="153"/>
      <c r="E43" s="32"/>
      <c r="F43" s="32"/>
      <c r="G43" s="32"/>
      <c r="H43" s="37"/>
      <c r="I43" s="37"/>
      <c r="J43" s="37"/>
      <c r="K43" s="60"/>
      <c r="L43" s="39"/>
      <c r="M43" s="74"/>
      <c r="N43" s="38"/>
      <c r="O43" s="32"/>
      <c r="P43" s="32"/>
      <c r="Q43" s="32"/>
      <c r="R43" s="32">
        <v>381</v>
      </c>
      <c r="S43" s="32"/>
      <c r="T43" s="32"/>
      <c r="U43" s="40"/>
      <c r="V43" s="33"/>
      <c r="W43" s="33"/>
      <c r="X43" s="59"/>
    </row>
    <row r="44" spans="1:24" x14ac:dyDescent="0.25">
      <c r="A44" s="31" t="s">
        <v>239</v>
      </c>
      <c r="B44" s="31" t="s">
        <v>240</v>
      </c>
      <c r="C44" s="56">
        <v>484.4</v>
      </c>
      <c r="D44" s="153">
        <v>484.4</v>
      </c>
      <c r="E44" s="32"/>
      <c r="F44" s="32"/>
      <c r="G44" s="32"/>
      <c r="H44" s="37"/>
      <c r="I44" s="37"/>
      <c r="J44" s="37"/>
      <c r="K44" s="60"/>
      <c r="L44" s="39"/>
      <c r="M44" s="74"/>
      <c r="N44" s="38"/>
      <c r="O44" s="32"/>
      <c r="P44" s="32"/>
      <c r="Q44" s="32"/>
      <c r="R44" s="32"/>
      <c r="S44" s="32"/>
      <c r="T44" s="32"/>
      <c r="U44" s="40"/>
      <c r="V44" s="33"/>
      <c r="W44" s="33"/>
      <c r="X44" s="59"/>
    </row>
    <row r="45" spans="1:24" x14ac:dyDescent="0.25">
      <c r="A45" s="31" t="s">
        <v>242</v>
      </c>
      <c r="B45" s="31" t="s">
        <v>243</v>
      </c>
      <c r="C45" s="56">
        <v>250</v>
      </c>
      <c r="D45" s="153"/>
      <c r="E45" s="32"/>
      <c r="F45" s="32"/>
      <c r="G45" s="32"/>
      <c r="H45" s="37"/>
      <c r="I45" s="37">
        <v>250</v>
      </c>
      <c r="J45" s="37"/>
      <c r="K45" s="60"/>
      <c r="L45" s="39"/>
      <c r="M45" s="73"/>
      <c r="N45" s="35"/>
      <c r="O45" s="32"/>
      <c r="P45" s="32"/>
      <c r="Q45" s="32"/>
      <c r="R45" s="32"/>
      <c r="S45" s="32"/>
      <c r="T45" s="32"/>
      <c r="U45" s="40"/>
      <c r="V45" s="33"/>
      <c r="W45" s="33"/>
      <c r="X45" s="59"/>
    </row>
    <row r="46" spans="1:24" x14ac:dyDescent="0.25">
      <c r="A46" s="31" t="s">
        <v>245</v>
      </c>
      <c r="B46" s="31" t="s">
        <v>246</v>
      </c>
      <c r="C46" s="163">
        <v>760</v>
      </c>
      <c r="D46" s="153"/>
      <c r="E46" s="32">
        <v>760</v>
      </c>
      <c r="F46" s="32"/>
      <c r="G46" s="32"/>
      <c r="H46" s="37"/>
      <c r="I46" s="37"/>
      <c r="J46" s="37"/>
      <c r="K46" s="60"/>
      <c r="L46" s="39"/>
      <c r="M46" s="73"/>
      <c r="N46" s="35"/>
      <c r="O46" s="32"/>
      <c r="P46" s="32"/>
      <c r="Q46" s="32"/>
      <c r="R46" s="32"/>
      <c r="S46" s="32"/>
      <c r="T46" s="32"/>
      <c r="U46" s="40"/>
      <c r="V46" s="33"/>
      <c r="W46" s="33"/>
      <c r="X46" s="59"/>
    </row>
    <row r="47" spans="1:24" x14ac:dyDescent="0.25">
      <c r="A47" s="31" t="s">
        <v>245</v>
      </c>
      <c r="B47" s="152" t="s">
        <v>248</v>
      </c>
      <c r="C47" s="56">
        <v>100</v>
      </c>
      <c r="D47" s="153">
        <v>100</v>
      </c>
      <c r="E47" s="32"/>
      <c r="F47" s="32"/>
      <c r="G47" s="32"/>
      <c r="H47" s="37"/>
      <c r="I47" s="37"/>
      <c r="J47" s="37"/>
      <c r="K47" s="60"/>
      <c r="L47" s="39"/>
      <c r="M47" s="73"/>
      <c r="N47" s="35"/>
      <c r="O47" s="32"/>
      <c r="P47" s="32"/>
      <c r="Q47" s="32"/>
      <c r="R47" s="32"/>
      <c r="S47" s="32"/>
      <c r="T47" s="32"/>
      <c r="U47" s="40"/>
      <c r="V47" s="33"/>
      <c r="W47" s="33"/>
      <c r="X47" s="59"/>
    </row>
    <row r="48" spans="1:24" x14ac:dyDescent="0.25">
      <c r="A48" s="31" t="s">
        <v>250</v>
      </c>
      <c r="B48" s="31" t="s">
        <v>62</v>
      </c>
      <c r="C48" s="56">
        <v>585.9</v>
      </c>
      <c r="D48" s="153">
        <v>585.9</v>
      </c>
      <c r="E48" s="32"/>
      <c r="F48" s="32"/>
      <c r="G48" s="32"/>
      <c r="H48" s="37"/>
      <c r="I48" s="37"/>
      <c r="J48" s="37"/>
      <c r="K48" s="60"/>
      <c r="L48" s="39"/>
      <c r="M48" s="73"/>
      <c r="N48" s="35"/>
      <c r="O48" s="32"/>
      <c r="P48" s="32"/>
      <c r="Q48" s="32"/>
      <c r="R48" s="32"/>
      <c r="S48" s="32"/>
      <c r="T48" s="32"/>
      <c r="U48" s="40"/>
      <c r="V48" s="33"/>
      <c r="W48" s="33"/>
      <c r="X48" s="59"/>
    </row>
    <row r="49" spans="1:24" x14ac:dyDescent="0.25">
      <c r="A49" s="31" t="s">
        <v>252</v>
      </c>
      <c r="B49" s="31" t="s">
        <v>253</v>
      </c>
      <c r="C49" s="56">
        <v>500</v>
      </c>
      <c r="D49" s="153">
        <v>500</v>
      </c>
      <c r="E49" s="32"/>
      <c r="F49" s="32"/>
      <c r="G49" s="32"/>
      <c r="H49" s="37"/>
      <c r="I49" s="37"/>
      <c r="J49" s="37"/>
      <c r="K49" s="60"/>
      <c r="L49" s="39"/>
      <c r="M49" s="73"/>
      <c r="N49" s="35"/>
      <c r="O49" s="32"/>
      <c r="P49" s="32"/>
      <c r="Q49" s="32"/>
      <c r="R49" s="32"/>
      <c r="S49" s="32"/>
      <c r="T49" s="32"/>
      <c r="U49" s="40"/>
      <c r="V49" s="33"/>
      <c r="W49" s="33"/>
      <c r="X49" s="59"/>
    </row>
    <row r="50" spans="1:24" x14ac:dyDescent="0.25">
      <c r="A50" s="31" t="s">
        <v>255</v>
      </c>
      <c r="B50" s="31" t="s">
        <v>298</v>
      </c>
      <c r="C50" s="56">
        <v>-1946</v>
      </c>
      <c r="D50" s="153"/>
      <c r="E50" s="32"/>
      <c r="F50" s="32"/>
      <c r="G50" s="32"/>
      <c r="H50" s="37"/>
      <c r="I50" s="37"/>
      <c r="J50" s="37"/>
      <c r="K50" s="60"/>
      <c r="L50" s="39"/>
      <c r="M50" s="73"/>
      <c r="N50" s="35">
        <v>1946</v>
      </c>
      <c r="O50" s="32"/>
      <c r="P50" s="32"/>
      <c r="Q50" s="32"/>
      <c r="R50" s="32"/>
      <c r="S50" s="32"/>
      <c r="T50" s="32"/>
      <c r="U50" s="40"/>
      <c r="V50" s="33"/>
      <c r="W50" s="33"/>
      <c r="X50" s="59"/>
    </row>
    <row r="51" spans="1:24" x14ac:dyDescent="0.25">
      <c r="A51" s="31" t="s">
        <v>255</v>
      </c>
      <c r="B51" s="31" t="s">
        <v>299</v>
      </c>
      <c r="C51" s="56">
        <v>-3254</v>
      </c>
      <c r="D51" s="153"/>
      <c r="E51" s="32"/>
      <c r="F51" s="32"/>
      <c r="G51" s="32"/>
      <c r="H51" s="37"/>
      <c r="I51" s="37"/>
      <c r="J51" s="37"/>
      <c r="K51" s="60"/>
      <c r="L51" s="39"/>
      <c r="M51" s="73"/>
      <c r="N51" s="35">
        <v>3254</v>
      </c>
      <c r="O51" s="32"/>
      <c r="P51" s="32"/>
      <c r="Q51" s="32"/>
      <c r="R51" s="32"/>
      <c r="S51" s="32"/>
      <c r="T51" s="32"/>
      <c r="U51" s="40"/>
      <c r="V51" s="33"/>
      <c r="W51" s="33"/>
      <c r="X51" s="59"/>
    </row>
    <row r="52" spans="1:24" x14ac:dyDescent="0.25">
      <c r="A52" s="31" t="s">
        <v>258</v>
      </c>
      <c r="B52" s="31" t="s">
        <v>259</v>
      </c>
      <c r="C52" s="56">
        <v>2000</v>
      </c>
      <c r="D52" s="58"/>
      <c r="E52" s="32"/>
      <c r="F52" s="32"/>
      <c r="G52" s="32"/>
      <c r="H52" s="37"/>
      <c r="I52" s="37">
        <v>2000</v>
      </c>
      <c r="J52" s="37"/>
      <c r="K52" s="60"/>
      <c r="L52" s="39"/>
      <c r="M52" s="73"/>
      <c r="N52" s="35"/>
      <c r="O52" s="32"/>
      <c r="P52" s="32"/>
      <c r="Q52" s="32"/>
      <c r="R52" s="32"/>
      <c r="S52" s="32"/>
      <c r="T52" s="32"/>
      <c r="U52" s="40"/>
      <c r="V52" s="33"/>
      <c r="W52" s="33"/>
      <c r="X52" s="59"/>
    </row>
    <row r="53" spans="1:24" x14ac:dyDescent="0.25">
      <c r="A53" s="31" t="s">
        <v>258</v>
      </c>
      <c r="B53" s="31" t="s">
        <v>261</v>
      </c>
      <c r="C53" s="56">
        <v>200</v>
      </c>
      <c r="D53" s="58"/>
      <c r="E53" s="32"/>
      <c r="F53" s="32"/>
      <c r="G53" s="32"/>
      <c r="H53" s="37"/>
      <c r="I53" s="37">
        <v>200</v>
      </c>
      <c r="J53" s="37"/>
      <c r="K53" s="60"/>
      <c r="L53" s="39"/>
      <c r="M53" s="73"/>
      <c r="N53" s="35"/>
      <c r="O53" s="32"/>
      <c r="P53" s="32"/>
      <c r="Q53" s="32"/>
      <c r="R53" s="32"/>
      <c r="S53" s="32"/>
      <c r="T53" s="32"/>
      <c r="U53" s="40"/>
      <c r="V53" s="33"/>
      <c r="W53" s="33"/>
      <c r="X53" s="59"/>
    </row>
    <row r="54" spans="1:24" x14ac:dyDescent="0.25">
      <c r="A54" s="31" t="s">
        <v>258</v>
      </c>
      <c r="B54" s="31" t="s">
        <v>263</v>
      </c>
      <c r="C54" s="56">
        <v>100</v>
      </c>
      <c r="D54" s="58"/>
      <c r="E54" s="32"/>
      <c r="F54" s="32"/>
      <c r="G54" s="32"/>
      <c r="H54" s="37"/>
      <c r="I54" s="37">
        <v>100</v>
      </c>
      <c r="J54" s="37"/>
      <c r="K54" s="60"/>
      <c r="L54" s="39"/>
      <c r="M54" s="73"/>
      <c r="N54" s="35"/>
      <c r="O54" s="32"/>
      <c r="P54" s="32"/>
      <c r="Q54" s="32"/>
      <c r="R54" s="32"/>
      <c r="S54" s="32"/>
      <c r="T54" s="32"/>
      <c r="U54" s="40"/>
      <c r="V54" s="33"/>
      <c r="W54" s="33"/>
      <c r="X54" s="59"/>
    </row>
    <row r="55" spans="1:24" x14ac:dyDescent="0.25">
      <c r="A55" s="31" t="s">
        <v>265</v>
      </c>
      <c r="B55" s="31" t="s">
        <v>266</v>
      </c>
      <c r="C55" s="56">
        <v>550</v>
      </c>
      <c r="D55" s="58">
        <v>550</v>
      </c>
      <c r="E55" s="32"/>
      <c r="F55" s="32"/>
      <c r="G55" s="32"/>
      <c r="H55" s="37"/>
      <c r="I55" s="37"/>
      <c r="J55" s="37"/>
      <c r="K55" s="60"/>
      <c r="L55" s="39"/>
      <c r="M55" s="73"/>
      <c r="N55" s="35"/>
      <c r="O55" s="32"/>
      <c r="P55" s="32"/>
      <c r="Q55" s="32"/>
      <c r="R55" s="32"/>
      <c r="S55" s="32"/>
      <c r="T55" s="32"/>
      <c r="U55" s="40"/>
      <c r="V55" s="33"/>
      <c r="W55" s="33"/>
      <c r="X55" s="59"/>
    </row>
    <row r="56" spans="1:24" x14ac:dyDescent="0.25">
      <c r="A56" s="31" t="s">
        <v>265</v>
      </c>
      <c r="B56" s="31" t="s">
        <v>268</v>
      </c>
      <c r="C56" s="56">
        <v>50</v>
      </c>
      <c r="D56" s="153">
        <v>50</v>
      </c>
      <c r="E56" s="32"/>
      <c r="F56" s="32"/>
      <c r="G56" s="32"/>
      <c r="H56" s="37"/>
      <c r="I56" s="37"/>
      <c r="J56" s="37"/>
      <c r="K56" s="60"/>
      <c r="L56" s="39"/>
      <c r="M56" s="73"/>
      <c r="N56" s="35"/>
      <c r="O56" s="32"/>
      <c r="P56" s="32"/>
      <c r="Q56" s="32"/>
      <c r="R56" s="32"/>
      <c r="S56" s="32"/>
      <c r="T56" s="32"/>
      <c r="U56" s="40"/>
      <c r="V56" s="33"/>
      <c r="W56" s="33"/>
      <c r="X56" s="59"/>
    </row>
    <row r="57" spans="1:24" x14ac:dyDescent="0.25">
      <c r="A57" s="31" t="s">
        <v>265</v>
      </c>
      <c r="B57" s="31" t="s">
        <v>270</v>
      </c>
      <c r="C57" s="56">
        <v>-49</v>
      </c>
      <c r="D57" s="153"/>
      <c r="E57" s="32"/>
      <c r="F57" s="32"/>
      <c r="G57" s="32"/>
      <c r="H57" s="37"/>
      <c r="I57" s="37"/>
      <c r="J57" s="37"/>
      <c r="K57" s="60"/>
      <c r="L57" s="39"/>
      <c r="M57" s="73"/>
      <c r="N57" s="35"/>
      <c r="O57" s="32"/>
      <c r="P57" s="32"/>
      <c r="Q57" s="32"/>
      <c r="R57" s="32"/>
      <c r="S57" s="32"/>
      <c r="T57" s="32"/>
      <c r="U57" s="40">
        <v>49</v>
      </c>
      <c r="V57" s="33"/>
      <c r="W57" s="33"/>
      <c r="X57" s="59"/>
    </row>
    <row r="58" spans="1:24" x14ac:dyDescent="0.25">
      <c r="A58" s="31" t="s">
        <v>265</v>
      </c>
      <c r="B58" s="31" t="s">
        <v>64</v>
      </c>
      <c r="C58" s="56">
        <v>-80</v>
      </c>
      <c r="D58" s="153"/>
      <c r="E58" s="32"/>
      <c r="F58" s="32"/>
      <c r="G58" s="32"/>
      <c r="H58" s="37"/>
      <c r="I58" s="37"/>
      <c r="J58" s="37"/>
      <c r="K58" s="60"/>
      <c r="L58" s="39"/>
      <c r="M58" s="73"/>
      <c r="N58" s="35"/>
      <c r="O58" s="32"/>
      <c r="P58" s="32"/>
      <c r="Q58" s="32"/>
      <c r="R58" s="32"/>
      <c r="S58" s="32"/>
      <c r="T58" s="32"/>
      <c r="U58" s="40">
        <v>80</v>
      </c>
      <c r="V58" s="33"/>
      <c r="W58" s="33"/>
      <c r="X58" s="59"/>
    </row>
    <row r="59" spans="1:24" ht="15.75" x14ac:dyDescent="0.25">
      <c r="A59" s="43" t="s">
        <v>265</v>
      </c>
      <c r="B59" s="31" t="s">
        <v>273</v>
      </c>
      <c r="C59" s="57">
        <v>-12</v>
      </c>
      <c r="D59" s="153"/>
      <c r="E59" s="32"/>
      <c r="F59" s="32"/>
      <c r="G59" s="32"/>
      <c r="H59" s="37"/>
      <c r="I59" s="37"/>
      <c r="J59" s="37"/>
      <c r="K59" s="60"/>
      <c r="L59" s="39"/>
      <c r="M59" s="73"/>
      <c r="N59" s="35"/>
      <c r="O59" s="32"/>
      <c r="P59" s="32"/>
      <c r="Q59" s="32"/>
      <c r="R59" s="32"/>
      <c r="S59" s="32"/>
      <c r="T59" s="32"/>
      <c r="U59" s="40">
        <v>12</v>
      </c>
      <c r="V59" s="33"/>
      <c r="W59" s="33"/>
      <c r="X59" s="59"/>
    </row>
    <row r="60" spans="1:24" ht="15.75" x14ac:dyDescent="0.25">
      <c r="A60" s="43" t="s">
        <v>275</v>
      </c>
      <c r="B60" s="31" t="s">
        <v>276</v>
      </c>
      <c r="C60" s="57">
        <v>985</v>
      </c>
      <c r="D60" s="153"/>
      <c r="E60" s="32"/>
      <c r="F60" s="32"/>
      <c r="G60" s="32"/>
      <c r="H60" s="37"/>
      <c r="I60" s="37">
        <v>985</v>
      </c>
      <c r="J60" s="37"/>
      <c r="K60" s="60"/>
      <c r="L60" s="39"/>
      <c r="M60" s="73"/>
      <c r="N60" s="35"/>
      <c r="O60" s="32"/>
      <c r="P60" s="32"/>
      <c r="Q60" s="32"/>
      <c r="R60" s="32"/>
      <c r="S60" s="32"/>
      <c r="T60" s="32"/>
      <c r="U60" s="40"/>
      <c r="V60" s="33"/>
      <c r="W60" s="33"/>
      <c r="X60" s="59"/>
    </row>
    <row r="61" spans="1:24" ht="15.75" x14ac:dyDescent="0.25">
      <c r="A61" s="43" t="s">
        <v>275</v>
      </c>
      <c r="B61" s="31" t="s">
        <v>63</v>
      </c>
      <c r="C61" s="57">
        <v>860</v>
      </c>
      <c r="D61" s="153">
        <v>860</v>
      </c>
      <c r="E61" s="32"/>
      <c r="F61" s="32"/>
      <c r="G61" s="32"/>
      <c r="H61" s="37"/>
      <c r="I61" s="37"/>
      <c r="J61" s="37"/>
      <c r="K61" s="60"/>
      <c r="L61" s="39"/>
      <c r="M61" s="73"/>
      <c r="N61" s="35"/>
      <c r="O61" s="32"/>
      <c r="P61" s="32"/>
      <c r="Q61" s="32"/>
      <c r="R61" s="32"/>
      <c r="S61" s="32"/>
      <c r="T61" s="32"/>
      <c r="U61" s="40"/>
      <c r="V61" s="33"/>
      <c r="W61" s="33"/>
      <c r="X61" s="59"/>
    </row>
    <row r="62" spans="1:24" ht="15.75" x14ac:dyDescent="0.25">
      <c r="A62" s="43" t="s">
        <v>275</v>
      </c>
      <c r="B62" s="31" t="s">
        <v>56</v>
      </c>
      <c r="C62" s="57">
        <v>130</v>
      </c>
      <c r="D62" s="153">
        <v>130</v>
      </c>
      <c r="E62" s="32"/>
      <c r="F62" s="32"/>
      <c r="G62" s="32"/>
      <c r="H62" s="37"/>
      <c r="I62" s="37"/>
      <c r="J62" s="37"/>
      <c r="K62" s="60"/>
      <c r="L62" s="39"/>
      <c r="M62" s="73"/>
      <c r="N62" s="35"/>
      <c r="O62" s="32"/>
      <c r="P62" s="32"/>
      <c r="Q62" s="32"/>
      <c r="R62" s="32"/>
      <c r="S62" s="32"/>
      <c r="T62" s="32"/>
      <c r="U62" s="40"/>
      <c r="V62" s="33"/>
      <c r="W62" s="33"/>
      <c r="X62" s="59"/>
    </row>
    <row r="63" spans="1:24" ht="15.75" x14ac:dyDescent="0.25">
      <c r="A63" s="43" t="s">
        <v>275</v>
      </c>
      <c r="B63" s="31" t="s">
        <v>280</v>
      </c>
      <c r="C63" s="57">
        <v>-5000</v>
      </c>
      <c r="D63" s="153"/>
      <c r="E63" s="32"/>
      <c r="F63" s="32"/>
      <c r="G63" s="32"/>
      <c r="H63" s="37"/>
      <c r="I63" s="37"/>
      <c r="J63" s="37"/>
      <c r="K63" s="60"/>
      <c r="L63" s="39"/>
      <c r="M63" s="73"/>
      <c r="N63" s="35"/>
      <c r="O63" s="32"/>
      <c r="P63" s="32"/>
      <c r="Q63" s="32"/>
      <c r="R63" s="32"/>
      <c r="S63" s="32">
        <v>5000</v>
      </c>
      <c r="T63" s="32"/>
      <c r="U63" s="40"/>
      <c r="V63" s="33"/>
      <c r="W63" s="33"/>
      <c r="X63" s="59"/>
    </row>
    <row r="64" spans="1:24" ht="15.75" x14ac:dyDescent="0.25">
      <c r="A64" s="43" t="s">
        <v>282</v>
      </c>
      <c r="B64" s="31" t="s">
        <v>283</v>
      </c>
      <c r="C64" s="162">
        <v>340</v>
      </c>
      <c r="D64" s="153"/>
      <c r="E64" s="32">
        <v>340</v>
      </c>
      <c r="F64" s="32">
        <v>100</v>
      </c>
      <c r="G64" s="32"/>
      <c r="H64" s="37"/>
      <c r="I64" s="37"/>
      <c r="J64" s="37"/>
      <c r="K64" s="60"/>
      <c r="L64" s="39"/>
      <c r="M64" s="73"/>
      <c r="N64" s="35"/>
      <c r="O64" s="32"/>
      <c r="P64" s="32"/>
      <c r="Q64" s="32"/>
      <c r="R64" s="32"/>
      <c r="S64" s="32"/>
      <c r="T64" s="32"/>
      <c r="U64" s="40"/>
      <c r="V64" s="33"/>
      <c r="W64" s="33"/>
      <c r="X64" s="59"/>
    </row>
    <row r="65" spans="1:24" ht="15.75" x14ac:dyDescent="0.25">
      <c r="A65" s="43" t="s">
        <v>285</v>
      </c>
      <c r="B65" s="31" t="s">
        <v>286</v>
      </c>
      <c r="C65" s="57">
        <v>1000</v>
      </c>
      <c r="D65" s="153">
        <v>1000</v>
      </c>
      <c r="E65" s="32"/>
      <c r="F65" s="32"/>
      <c r="G65" s="32"/>
      <c r="H65" s="37"/>
      <c r="I65" s="37"/>
      <c r="J65" s="37"/>
      <c r="K65" s="60"/>
      <c r="L65" s="39"/>
      <c r="M65" s="73"/>
      <c r="N65" s="35"/>
      <c r="O65" s="32"/>
      <c r="P65" s="32"/>
      <c r="Q65" s="32"/>
      <c r="R65" s="32"/>
      <c r="S65" s="32"/>
      <c r="T65" s="32"/>
      <c r="U65" s="40"/>
      <c r="V65" s="33"/>
      <c r="W65" s="33"/>
      <c r="X65" s="59"/>
    </row>
    <row r="66" spans="1:24" ht="15.75" x14ac:dyDescent="0.25">
      <c r="A66" s="43" t="s">
        <v>285</v>
      </c>
      <c r="B66" s="31" t="s">
        <v>288</v>
      </c>
      <c r="C66" s="57">
        <v>406</v>
      </c>
      <c r="D66" s="153">
        <v>406</v>
      </c>
      <c r="E66" s="32"/>
      <c r="F66" s="32"/>
      <c r="G66" s="32"/>
      <c r="H66" s="37"/>
      <c r="I66" s="37"/>
      <c r="J66" s="37"/>
      <c r="K66" s="60"/>
      <c r="L66" s="39"/>
      <c r="M66" s="73"/>
      <c r="N66" s="35"/>
      <c r="O66" s="32"/>
      <c r="P66" s="32"/>
      <c r="Q66" s="32"/>
      <c r="R66" s="32"/>
      <c r="S66" s="32"/>
      <c r="T66" s="32"/>
      <c r="U66" s="40"/>
      <c r="V66" s="33"/>
      <c r="W66" s="33"/>
      <c r="X66" s="59"/>
    </row>
    <row r="67" spans="1:24" ht="15.75" x14ac:dyDescent="0.25">
      <c r="A67" s="43" t="s">
        <v>285</v>
      </c>
      <c r="B67" s="44" t="s">
        <v>65</v>
      </c>
      <c r="C67" s="57">
        <v>200</v>
      </c>
      <c r="D67" s="153">
        <v>200</v>
      </c>
      <c r="E67" s="32"/>
      <c r="F67" s="32"/>
      <c r="G67" s="32"/>
      <c r="H67" s="37"/>
      <c r="I67" s="37"/>
      <c r="J67" s="37"/>
      <c r="K67" s="60"/>
      <c r="L67" s="39"/>
      <c r="M67" s="73"/>
      <c r="N67" s="35"/>
      <c r="O67" s="32"/>
      <c r="P67" s="32"/>
      <c r="Q67" s="32"/>
      <c r="R67" s="32"/>
      <c r="S67" s="32"/>
      <c r="T67" s="32"/>
      <c r="U67" s="40"/>
      <c r="V67" s="33"/>
      <c r="W67" s="33"/>
      <c r="X67" s="59"/>
    </row>
    <row r="68" spans="1:24" ht="15.75" x14ac:dyDescent="0.25">
      <c r="A68" s="43" t="s">
        <v>308</v>
      </c>
      <c r="B68" s="44" t="s">
        <v>309</v>
      </c>
      <c r="C68" s="57">
        <v>1100</v>
      </c>
      <c r="D68" s="58"/>
      <c r="E68" s="32">
        <v>1100</v>
      </c>
      <c r="F68" s="32"/>
      <c r="G68" s="32"/>
      <c r="H68" s="37"/>
      <c r="I68" s="37"/>
      <c r="J68" s="37"/>
      <c r="K68" s="60"/>
      <c r="L68" s="39"/>
      <c r="M68" s="73"/>
      <c r="N68" s="35"/>
      <c r="O68" s="32"/>
      <c r="P68" s="32"/>
      <c r="Q68" s="32"/>
      <c r="R68" s="32"/>
      <c r="S68" s="32"/>
      <c r="T68" s="32"/>
      <c r="U68" s="40"/>
      <c r="V68" s="33"/>
      <c r="W68" s="33"/>
      <c r="X68" s="59"/>
    </row>
    <row r="69" spans="1:24" ht="15.75" x14ac:dyDescent="0.25">
      <c r="A69" s="43" t="s">
        <v>250</v>
      </c>
      <c r="B69" s="44" t="s">
        <v>310</v>
      </c>
      <c r="C69" s="57">
        <v>237</v>
      </c>
      <c r="D69" s="58"/>
      <c r="E69" s="32">
        <v>237</v>
      </c>
      <c r="F69" s="32"/>
      <c r="G69" s="32"/>
      <c r="H69" s="37"/>
      <c r="I69" s="37"/>
      <c r="J69" s="37"/>
      <c r="K69" s="60"/>
      <c r="L69" s="39"/>
      <c r="M69" s="73"/>
      <c r="N69" s="35"/>
      <c r="O69" s="32"/>
      <c r="P69" s="32"/>
      <c r="Q69" s="32"/>
      <c r="R69" s="32"/>
      <c r="S69" s="32"/>
      <c r="T69" s="32"/>
      <c r="U69" s="40"/>
      <c r="V69" s="33"/>
      <c r="W69" s="33"/>
      <c r="X69" s="59"/>
    </row>
    <row r="70" spans="1:24" ht="16.5" thickBot="1" x14ac:dyDescent="0.3">
      <c r="A70" s="43" t="s">
        <v>255</v>
      </c>
      <c r="B70" s="44" t="s">
        <v>311</v>
      </c>
      <c r="C70" s="57">
        <v>1247</v>
      </c>
      <c r="D70" s="61"/>
      <c r="E70" s="62">
        <v>7</v>
      </c>
      <c r="F70" s="62">
        <v>1240</v>
      </c>
      <c r="G70" s="62"/>
      <c r="H70" s="63"/>
      <c r="I70" s="63"/>
      <c r="J70" s="63"/>
      <c r="K70" s="64"/>
      <c r="L70" s="39"/>
      <c r="M70" s="75"/>
      <c r="N70" s="62"/>
      <c r="O70" s="62"/>
      <c r="P70" s="62"/>
      <c r="Q70" s="62"/>
      <c r="R70" s="62"/>
      <c r="S70" s="62"/>
      <c r="T70" s="62"/>
      <c r="U70" s="76"/>
      <c r="V70" s="77"/>
      <c r="W70" s="77"/>
      <c r="X70" s="78"/>
    </row>
    <row r="71" spans="1:24" x14ac:dyDescent="0.25">
      <c r="D71" s="45">
        <f>SUM(D6:D70)</f>
        <v>8871</v>
      </c>
      <c r="E71" s="45">
        <f t="shared" ref="E71:K71" si="0">SUM(E6:E70)</f>
        <v>2764</v>
      </c>
      <c r="F71" s="45">
        <f t="shared" si="0"/>
        <v>1590</v>
      </c>
      <c r="G71" s="45">
        <f t="shared" si="0"/>
        <v>17673.03</v>
      </c>
      <c r="H71" s="45">
        <f t="shared" si="0"/>
        <v>0</v>
      </c>
      <c r="I71" s="45">
        <f t="shared" si="0"/>
        <v>3535</v>
      </c>
      <c r="J71" s="45">
        <f t="shared" si="0"/>
        <v>0</v>
      </c>
      <c r="K71" s="45">
        <f t="shared" si="0"/>
        <v>0</v>
      </c>
      <c r="L71" s="46"/>
      <c r="M71" s="45">
        <f>SUM(M6:M70)</f>
        <v>1412.1</v>
      </c>
      <c r="N71" s="45">
        <f t="shared" ref="N71:X71" si="1">SUM(N6:N70)</f>
        <v>5200</v>
      </c>
      <c r="O71" s="45">
        <f t="shared" si="1"/>
        <v>2300</v>
      </c>
      <c r="P71" s="45">
        <f t="shared" si="1"/>
        <v>579.5</v>
      </c>
      <c r="Q71" s="45">
        <f t="shared" si="1"/>
        <v>170</v>
      </c>
      <c r="R71" s="45">
        <f t="shared" si="1"/>
        <v>5931</v>
      </c>
      <c r="S71" s="45">
        <f t="shared" si="1"/>
        <v>5000</v>
      </c>
      <c r="T71" s="45">
        <f t="shared" si="1"/>
        <v>0</v>
      </c>
      <c r="U71" s="45">
        <f t="shared" si="1"/>
        <v>142.5</v>
      </c>
      <c r="V71" s="45">
        <f t="shared" si="1"/>
        <v>0</v>
      </c>
      <c r="W71" s="45">
        <f t="shared" si="1"/>
        <v>0</v>
      </c>
      <c r="X71" s="45">
        <f t="shared" si="1"/>
        <v>0</v>
      </c>
    </row>
    <row r="72" spans="1:24" ht="15.75" thickBot="1" x14ac:dyDescent="0.3">
      <c r="C72" s="47"/>
      <c r="D72" s="48">
        <f>SUM(D71:K71)</f>
        <v>34433.03</v>
      </c>
      <c r="E72" s="48"/>
      <c r="F72" s="48"/>
      <c r="G72" s="41"/>
      <c r="H72" s="41"/>
      <c r="I72" s="41"/>
      <c r="J72" s="41"/>
      <c r="K72" s="48"/>
      <c r="L72" s="46"/>
      <c r="M72" s="49">
        <f>SUM(M71:X71)</f>
        <v>20735.099999999999</v>
      </c>
      <c r="Q72" s="50"/>
      <c r="R72" s="50"/>
      <c r="S72" s="50"/>
      <c r="T72" s="50"/>
      <c r="U72" s="50"/>
      <c r="V72" s="51"/>
      <c r="W72" s="50"/>
      <c r="X72" s="52"/>
    </row>
    <row r="73" spans="1:24" ht="15.75" thickTop="1" x14ac:dyDescent="0.25">
      <c r="C73" s="47"/>
      <c r="D73" s="50"/>
      <c r="E73" s="50"/>
      <c r="F73" s="50"/>
      <c r="K73" s="50"/>
      <c r="L73" s="46"/>
      <c r="M73" s="50"/>
      <c r="Q73" s="50"/>
      <c r="R73" s="50"/>
      <c r="S73" s="50"/>
      <c r="T73" s="50"/>
      <c r="U73" s="50"/>
      <c r="V73" s="51"/>
      <c r="W73" s="50"/>
      <c r="X73" s="52"/>
    </row>
    <row r="74" spans="1:24" x14ac:dyDescent="0.25">
      <c r="C74" s="47"/>
      <c r="D74" s="50"/>
      <c r="E74" s="50"/>
      <c r="F74" s="50"/>
      <c r="K74" s="50"/>
      <c r="L74" s="46"/>
      <c r="M74" s="50"/>
      <c r="Q74" s="50"/>
      <c r="R74" s="50"/>
      <c r="S74" s="50"/>
      <c r="T74" s="50"/>
      <c r="U74" s="50"/>
      <c r="V74" s="51"/>
      <c r="W74" s="50"/>
      <c r="X74" s="52"/>
    </row>
    <row r="75" spans="1:24" x14ac:dyDescent="0.25">
      <c r="B75" s="79" t="s">
        <v>74</v>
      </c>
      <c r="D75" s="50" t="s">
        <v>73</v>
      </c>
      <c r="E75" s="20">
        <v>17770.400000000001</v>
      </c>
      <c r="N75" s="53"/>
    </row>
    <row r="76" spans="1:24" ht="15.75" thickBot="1" x14ac:dyDescent="0.3">
      <c r="C76" s="19" t="s">
        <v>47</v>
      </c>
      <c r="D76" s="20" t="s">
        <v>71</v>
      </c>
      <c r="E76" s="41">
        <f>SUM(E71)-F76</f>
        <v>2444</v>
      </c>
      <c r="F76" s="20">
        <v>320</v>
      </c>
      <c r="N76" s="47"/>
    </row>
    <row r="77" spans="1:24" ht="15.75" thickBot="1" x14ac:dyDescent="0.3">
      <c r="D77" s="20" t="s">
        <v>72</v>
      </c>
      <c r="E77" s="45">
        <f>M71</f>
        <v>1412.1</v>
      </c>
      <c r="F77" s="50"/>
      <c r="G77" s="54">
        <f>SUM(E76-E77)</f>
        <v>1031.9000000000001</v>
      </c>
    </row>
    <row r="78" spans="1:24" x14ac:dyDescent="0.25">
      <c r="D78"/>
      <c r="E78"/>
      <c r="F78"/>
      <c r="G78"/>
      <c r="H78"/>
      <c r="I78"/>
      <c r="J78"/>
      <c r="K78"/>
      <c r="L78"/>
      <c r="M78"/>
      <c r="O78"/>
      <c r="P78"/>
      <c r="Q78"/>
      <c r="R78"/>
      <c r="S78"/>
      <c r="T78"/>
      <c r="V78"/>
      <c r="W78"/>
      <c r="X78"/>
    </row>
    <row r="79" spans="1:24" x14ac:dyDescent="0.25">
      <c r="C79" s="128" t="s">
        <v>75</v>
      </c>
      <c r="D79" s="128"/>
      <c r="E79" s="81">
        <f>(E75+E76)-E77</f>
        <v>18802.300000000003</v>
      </c>
      <c r="F79"/>
      <c r="G79"/>
      <c r="H79"/>
      <c r="I79"/>
      <c r="J79"/>
      <c r="K79"/>
      <c r="L79"/>
      <c r="M79"/>
      <c r="N79"/>
      <c r="Q79"/>
      <c r="R79"/>
      <c r="S79"/>
      <c r="T79"/>
      <c r="U79"/>
      <c r="V79"/>
      <c r="W79"/>
      <c r="X79"/>
    </row>
  </sheetData>
  <mergeCells count="8">
    <mergeCell ref="C79:D79"/>
    <mergeCell ref="A1:X2"/>
    <mergeCell ref="D3:K3"/>
    <mergeCell ref="M3:X3"/>
    <mergeCell ref="G4:I4"/>
    <mergeCell ref="E4:F4"/>
    <mergeCell ref="M4:Q4"/>
    <mergeCell ref="R4:T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773DA-7AEF-4336-99D3-DF96EFE9CFC6}">
  <dimension ref="A1:D44"/>
  <sheetViews>
    <sheetView tabSelected="1" workbookViewId="0">
      <selection activeCell="C27" sqref="C27"/>
    </sheetView>
  </sheetViews>
  <sheetFormatPr defaultColWidth="8.85546875" defaultRowHeight="15" x14ac:dyDescent="0.25"/>
  <cols>
    <col min="1" max="1" width="39.85546875" bestFit="1" customWidth="1"/>
    <col min="2" max="2" width="10.85546875" bestFit="1" customWidth="1"/>
    <col min="3" max="3" width="34.85546875" bestFit="1" customWidth="1"/>
    <col min="4" max="4" width="10.28515625" bestFit="1" customWidth="1"/>
  </cols>
  <sheetData>
    <row r="1" spans="1:2" ht="21" x14ac:dyDescent="0.35">
      <c r="A1" s="151" t="s">
        <v>77</v>
      </c>
      <c r="B1" s="151"/>
    </row>
    <row r="2" spans="1:2" ht="24.75" thickBot="1" x14ac:dyDescent="0.45">
      <c r="A2" s="150" t="s">
        <v>86</v>
      </c>
      <c r="B2" s="150"/>
    </row>
    <row r="3" spans="1:2" ht="15.75" thickBot="1" x14ac:dyDescent="0.3">
      <c r="A3" s="82" t="s">
        <v>87</v>
      </c>
      <c r="B3" s="156">
        <v>3622.22</v>
      </c>
    </row>
    <row r="4" spans="1:2" ht="15.75" thickBot="1" x14ac:dyDescent="0.3">
      <c r="A4" s="83" t="s">
        <v>78</v>
      </c>
      <c r="B4" s="107" t="s">
        <v>79</v>
      </c>
    </row>
    <row r="5" spans="1:2" ht="15.75" thickBot="1" x14ac:dyDescent="0.3">
      <c r="A5" s="106" t="s">
        <v>81</v>
      </c>
      <c r="B5" s="108"/>
    </row>
    <row r="6" spans="1:2" x14ac:dyDescent="0.25">
      <c r="A6" s="87" t="s">
        <v>83</v>
      </c>
      <c r="B6" s="88">
        <f>'Cash Book'!D71</f>
        <v>8871</v>
      </c>
    </row>
    <row r="7" spans="1:2" x14ac:dyDescent="0.25">
      <c r="A7" s="104" t="s">
        <v>70</v>
      </c>
      <c r="B7" s="88"/>
    </row>
    <row r="8" spans="1:2" x14ac:dyDescent="0.25">
      <c r="A8" s="90" t="s">
        <v>47</v>
      </c>
      <c r="B8" s="88">
        <f>'Cash Book'!E71</f>
        <v>2764</v>
      </c>
    </row>
    <row r="9" spans="1:2" x14ac:dyDescent="0.25">
      <c r="A9" s="90" t="s">
        <v>69</v>
      </c>
      <c r="B9" s="88">
        <f>'Cash Book'!F71</f>
        <v>1590</v>
      </c>
    </row>
    <row r="10" spans="1:2" x14ac:dyDescent="0.25">
      <c r="A10" s="105" t="s">
        <v>66</v>
      </c>
      <c r="B10" s="88"/>
    </row>
    <row r="11" spans="1:2" x14ac:dyDescent="0.25">
      <c r="A11" s="90" t="s">
        <v>49</v>
      </c>
      <c r="B11" s="88">
        <f>'Cash Book'!G71</f>
        <v>17673.03</v>
      </c>
    </row>
    <row r="12" spans="1:2" x14ac:dyDescent="0.25">
      <c r="A12" s="90" t="s">
        <v>88</v>
      </c>
      <c r="B12" s="88">
        <f>'Cash Book'!H71</f>
        <v>0</v>
      </c>
    </row>
    <row r="13" spans="1:2" x14ac:dyDescent="0.25">
      <c r="A13" s="90" t="s">
        <v>68</v>
      </c>
      <c r="B13" s="88">
        <f>'Cash Book'!I71</f>
        <v>3535</v>
      </c>
    </row>
    <row r="14" spans="1:2" x14ac:dyDescent="0.25">
      <c r="A14" s="90"/>
      <c r="B14" s="88"/>
    </row>
    <row r="15" spans="1:2" x14ac:dyDescent="0.25">
      <c r="A15" s="90" t="s">
        <v>48</v>
      </c>
      <c r="B15" s="88">
        <f>'Cash Book'!J71</f>
        <v>0</v>
      </c>
    </row>
    <row r="16" spans="1:2" x14ac:dyDescent="0.25">
      <c r="A16" s="90" t="s">
        <v>1</v>
      </c>
      <c r="B16" s="92">
        <f>'Cash Book'!K71</f>
        <v>0</v>
      </c>
    </row>
    <row r="17" spans="1:4" x14ac:dyDescent="0.25">
      <c r="A17" s="90"/>
      <c r="B17" s="92"/>
    </row>
    <row r="18" spans="1:4" ht="15.75" thickBot="1" x14ac:dyDescent="0.3">
      <c r="A18" s="109" t="s">
        <v>296</v>
      </c>
      <c r="B18" s="159">
        <f>SUM(B6:B17)</f>
        <v>34433.03</v>
      </c>
    </row>
    <row r="19" spans="1:4" ht="16.5" thickTop="1" thickBot="1" x14ac:dyDescent="0.3">
      <c r="A19" s="97"/>
      <c r="B19" s="98"/>
    </row>
    <row r="20" spans="1:4" ht="15.75" thickBot="1" x14ac:dyDescent="0.3">
      <c r="A20" s="83" t="s">
        <v>80</v>
      </c>
      <c r="B20" s="83" t="s">
        <v>79</v>
      </c>
      <c r="C20" s="102"/>
      <c r="D20" s="103"/>
    </row>
    <row r="21" spans="1:4" ht="15.75" thickBot="1" x14ac:dyDescent="0.3">
      <c r="A21" s="86" t="s">
        <v>82</v>
      </c>
      <c r="B21" s="84"/>
      <c r="C21" s="102"/>
      <c r="D21" s="103"/>
    </row>
    <row r="22" spans="1:4" x14ac:dyDescent="0.25">
      <c r="A22" s="104" t="s">
        <v>70</v>
      </c>
      <c r="B22" s="89"/>
      <c r="C22" s="102"/>
      <c r="D22" s="103"/>
    </row>
    <row r="23" spans="1:4" x14ac:dyDescent="0.25">
      <c r="A23" s="91" t="s">
        <v>84</v>
      </c>
      <c r="B23" s="89">
        <f>'Cash Book'!M71</f>
        <v>1412.1</v>
      </c>
      <c r="C23" s="102"/>
      <c r="D23" s="103"/>
    </row>
    <row r="24" spans="1:4" x14ac:dyDescent="0.25">
      <c r="A24" s="91" t="s">
        <v>51</v>
      </c>
      <c r="B24" s="89">
        <f>'Cash Book'!N71</f>
        <v>5200</v>
      </c>
      <c r="C24" s="102"/>
      <c r="D24" s="103"/>
    </row>
    <row r="25" spans="1:4" x14ac:dyDescent="0.25">
      <c r="A25" s="91" t="s">
        <v>52</v>
      </c>
      <c r="B25" s="89">
        <f>'Cash Book'!O71</f>
        <v>2300</v>
      </c>
      <c r="C25" s="102"/>
      <c r="D25" s="103"/>
    </row>
    <row r="26" spans="1:4" x14ac:dyDescent="0.25">
      <c r="A26" s="91" t="s">
        <v>53</v>
      </c>
      <c r="B26" s="89">
        <f>'Cash Book'!P71</f>
        <v>579.5</v>
      </c>
      <c r="C26" s="102"/>
      <c r="D26" s="103"/>
    </row>
    <row r="27" spans="1:4" x14ac:dyDescent="0.25">
      <c r="A27" s="91" t="s">
        <v>85</v>
      </c>
      <c r="B27" s="89">
        <f>'Cash Book'!Q71</f>
        <v>170</v>
      </c>
      <c r="C27" s="102"/>
      <c r="D27" s="103"/>
    </row>
    <row r="28" spans="1:4" x14ac:dyDescent="0.25">
      <c r="A28" s="110" t="s">
        <v>66</v>
      </c>
      <c r="B28" s="89"/>
      <c r="C28" s="102"/>
      <c r="D28" s="103"/>
    </row>
    <row r="29" spans="1:4" x14ac:dyDescent="0.25">
      <c r="A29" s="90" t="s">
        <v>49</v>
      </c>
      <c r="B29" s="89">
        <f>'Cash Book'!R71</f>
        <v>5931</v>
      </c>
      <c r="C29" s="102"/>
      <c r="D29" s="103"/>
    </row>
    <row r="30" spans="1:4" x14ac:dyDescent="0.25">
      <c r="A30" s="90" t="s">
        <v>88</v>
      </c>
      <c r="B30" s="89">
        <f>'Cash Book'!S71</f>
        <v>5000</v>
      </c>
      <c r="C30" s="102"/>
      <c r="D30" s="103"/>
    </row>
    <row r="31" spans="1:4" x14ac:dyDescent="0.25">
      <c r="A31" s="90" t="s">
        <v>68</v>
      </c>
      <c r="B31" s="89">
        <f>'Cash Book'!T71</f>
        <v>0</v>
      </c>
      <c r="C31" s="102"/>
      <c r="D31" s="103"/>
    </row>
    <row r="32" spans="1:4" x14ac:dyDescent="0.25">
      <c r="A32" s="93"/>
      <c r="B32" s="89"/>
      <c r="C32" s="102"/>
      <c r="D32" s="103"/>
    </row>
    <row r="33" spans="1:4" x14ac:dyDescent="0.25">
      <c r="A33" s="93" t="s">
        <v>48</v>
      </c>
      <c r="B33" s="89">
        <f>'Cash Book'!U71</f>
        <v>142.5</v>
      </c>
      <c r="C33" s="102"/>
      <c r="D33" s="103"/>
    </row>
    <row r="34" spans="1:4" x14ac:dyDescent="0.25">
      <c r="A34" s="93" t="s">
        <v>50</v>
      </c>
      <c r="B34" s="89"/>
      <c r="C34" s="102"/>
      <c r="D34" s="103"/>
    </row>
    <row r="35" spans="1:4" x14ac:dyDescent="0.25">
      <c r="A35" s="94" t="s">
        <v>1</v>
      </c>
      <c r="B35" s="95"/>
      <c r="C35" s="102"/>
      <c r="D35" s="103"/>
    </row>
    <row r="36" spans="1:4" x14ac:dyDescent="0.25">
      <c r="A36" s="31"/>
      <c r="B36" s="96"/>
      <c r="C36" s="102"/>
      <c r="D36" s="103"/>
    </row>
    <row r="37" spans="1:4" x14ac:dyDescent="0.25">
      <c r="A37" s="11" t="s">
        <v>295</v>
      </c>
      <c r="B37" s="160">
        <f>SUM(B22:B36)</f>
        <v>20735.099999999999</v>
      </c>
    </row>
    <row r="38" spans="1:4" ht="15.75" thickBot="1" x14ac:dyDescent="0.3">
      <c r="A38" s="158" t="s">
        <v>294</v>
      </c>
      <c r="B38" s="161">
        <f>B18-B37</f>
        <v>13697.93</v>
      </c>
      <c r="C38" s="47"/>
      <c r="D38" s="99"/>
    </row>
    <row r="39" spans="1:4" ht="15.75" thickTop="1" x14ac:dyDescent="0.25">
      <c r="B39" s="85"/>
      <c r="D39" s="99"/>
    </row>
    <row r="40" spans="1:4" ht="15.75" thickBot="1" x14ac:dyDescent="0.3">
      <c r="A40" s="79" t="s">
        <v>89</v>
      </c>
      <c r="B40" s="157">
        <f>B3+B38</f>
        <v>17320.150000000001</v>
      </c>
      <c r="D40" s="99"/>
    </row>
    <row r="41" spans="1:4" x14ac:dyDescent="0.25">
      <c r="A41" s="79"/>
      <c r="B41" s="85"/>
      <c r="D41" s="99"/>
    </row>
    <row r="42" spans="1:4" ht="15.75" thickBot="1" x14ac:dyDescent="0.3">
      <c r="A42" s="79" t="s">
        <v>297</v>
      </c>
      <c r="B42" s="101">
        <f>'[1]Prudent Reserve'!B94</f>
        <v>82959.750000000015</v>
      </c>
      <c r="C42" s="51"/>
      <c r="D42" s="50"/>
    </row>
    <row r="43" spans="1:4" ht="15.75" thickTop="1" x14ac:dyDescent="0.25">
      <c r="B43" s="85"/>
      <c r="C43" s="21"/>
      <c r="D43" s="80"/>
    </row>
    <row r="44" spans="1:4" x14ac:dyDescent="0.25">
      <c r="A44" s="154"/>
      <c r="B44" s="155"/>
      <c r="D44" s="80"/>
    </row>
  </sheetData>
  <mergeCells count="2">
    <mergeCell ref="A2:B2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4E63-E0AB-45BC-903B-2BE89D612C37}">
  <dimension ref="A1:I37"/>
  <sheetViews>
    <sheetView workbookViewId="0">
      <selection sqref="A1:XFD1048576"/>
    </sheetView>
  </sheetViews>
  <sheetFormatPr defaultColWidth="17.28515625" defaultRowHeight="15" x14ac:dyDescent="0.25"/>
  <cols>
    <col min="1" max="1" width="15" customWidth="1"/>
    <col min="2" max="2" width="13.28515625" customWidth="1"/>
    <col min="3" max="3" width="20.42578125" customWidth="1"/>
    <col min="4" max="4" width="11.7109375" style="21" bestFit="1" customWidth="1"/>
    <col min="5" max="5" width="14.28515625" style="85" bestFit="1" customWidth="1"/>
    <col min="6" max="6" width="11.85546875" style="85" customWidth="1"/>
    <col min="7" max="7" width="13.7109375" style="85" bestFit="1" customWidth="1"/>
    <col min="8" max="8" width="58.140625" bestFit="1" customWidth="1"/>
  </cols>
  <sheetData>
    <row r="1" spans="1:9" x14ac:dyDescent="0.25">
      <c r="A1" s="79" t="s">
        <v>314</v>
      </c>
      <c r="B1" s="79" t="s">
        <v>315</v>
      </c>
      <c r="C1" s="79" t="s">
        <v>316</v>
      </c>
      <c r="D1" s="51" t="s">
        <v>317</v>
      </c>
      <c r="E1" s="111" t="s">
        <v>318</v>
      </c>
      <c r="F1" s="111" t="s">
        <v>319</v>
      </c>
      <c r="G1" s="111" t="s">
        <v>2</v>
      </c>
      <c r="H1" s="79" t="s">
        <v>320</v>
      </c>
    </row>
    <row r="3" spans="1:9" x14ac:dyDescent="0.25">
      <c r="C3" t="s">
        <v>321</v>
      </c>
    </row>
    <row r="4" spans="1:9" x14ac:dyDescent="0.25">
      <c r="A4" s="171" t="s">
        <v>322</v>
      </c>
      <c r="B4" s="171" t="s">
        <v>323</v>
      </c>
      <c r="C4" s="171" t="s">
        <v>324</v>
      </c>
      <c r="D4" s="172"/>
      <c r="E4" s="173">
        <v>240</v>
      </c>
      <c r="F4" s="173"/>
      <c r="G4" s="173">
        <v>240</v>
      </c>
      <c r="H4" s="171"/>
      <c r="I4" s="174"/>
    </row>
    <row r="5" spans="1:9" x14ac:dyDescent="0.25">
      <c r="A5" s="175" t="s">
        <v>325</v>
      </c>
      <c r="B5" s="175" t="s">
        <v>326</v>
      </c>
      <c r="C5" s="175" t="s">
        <v>327</v>
      </c>
      <c r="D5" s="176"/>
      <c r="E5" s="100">
        <v>7</v>
      </c>
      <c r="F5" s="100">
        <v>1240</v>
      </c>
      <c r="G5" s="100">
        <v>1247</v>
      </c>
      <c r="H5" s="175" t="s">
        <v>328</v>
      </c>
    </row>
    <row r="6" spans="1:9" x14ac:dyDescent="0.25">
      <c r="A6" s="177" t="s">
        <v>329</v>
      </c>
      <c r="B6" s="177" t="s">
        <v>330</v>
      </c>
      <c r="C6" s="177" t="s">
        <v>331</v>
      </c>
      <c r="D6" s="178"/>
      <c r="E6" s="179">
        <v>2883</v>
      </c>
      <c r="F6" s="179"/>
      <c r="G6" s="179">
        <v>2883</v>
      </c>
      <c r="H6" s="177" t="s">
        <v>332</v>
      </c>
    </row>
    <row r="7" spans="1:9" x14ac:dyDescent="0.25">
      <c r="A7" s="171" t="s">
        <v>333</v>
      </c>
      <c r="B7" s="171" t="s">
        <v>334</v>
      </c>
      <c r="C7" s="171" t="s">
        <v>335</v>
      </c>
      <c r="D7" s="172"/>
      <c r="E7" s="173">
        <v>310</v>
      </c>
      <c r="F7" s="173"/>
      <c r="G7" s="173">
        <v>310</v>
      </c>
      <c r="H7" s="171"/>
    </row>
    <row r="8" spans="1:9" x14ac:dyDescent="0.25">
      <c r="A8" s="175" t="s">
        <v>336</v>
      </c>
      <c r="B8" s="175" t="s">
        <v>337</v>
      </c>
      <c r="C8" s="175" t="s">
        <v>338</v>
      </c>
      <c r="D8" s="176"/>
      <c r="E8" s="100">
        <v>1100</v>
      </c>
      <c r="F8" s="100"/>
      <c r="G8" s="100">
        <v>1100</v>
      </c>
      <c r="H8" s="175" t="s">
        <v>339</v>
      </c>
    </row>
    <row r="9" spans="1:9" x14ac:dyDescent="0.25">
      <c r="A9" s="175" t="s">
        <v>340</v>
      </c>
      <c r="B9" s="175" t="s">
        <v>341</v>
      </c>
      <c r="C9" s="175" t="s">
        <v>342</v>
      </c>
      <c r="D9" s="176"/>
      <c r="E9" s="100">
        <v>760</v>
      </c>
      <c r="F9" s="100"/>
      <c r="G9" s="100">
        <v>760</v>
      </c>
      <c r="H9" s="175" t="s">
        <v>343</v>
      </c>
    </row>
    <row r="10" spans="1:9" x14ac:dyDescent="0.25">
      <c r="A10" s="175" t="s">
        <v>344</v>
      </c>
      <c r="B10" s="175" t="s">
        <v>345</v>
      </c>
      <c r="C10" s="175" t="s">
        <v>346</v>
      </c>
      <c r="D10" s="176"/>
      <c r="E10" s="100">
        <v>237</v>
      </c>
      <c r="F10" s="100"/>
      <c r="G10" s="100">
        <v>237</v>
      </c>
      <c r="H10" s="175" t="s">
        <v>347</v>
      </c>
    </row>
    <row r="22" spans="1:8" ht="15.75" thickBot="1" x14ac:dyDescent="0.3">
      <c r="D22" s="180">
        <f>SUM(D5:D19)</f>
        <v>0</v>
      </c>
      <c r="E22" s="181">
        <f>SUM(E4:E20)</f>
        <v>5537</v>
      </c>
      <c r="F22" s="181">
        <f>SUM(F4:F18)</f>
        <v>1240</v>
      </c>
      <c r="G22" s="181">
        <f>SUM(G4:G20)</f>
        <v>6777</v>
      </c>
      <c r="H22" t="s">
        <v>348</v>
      </c>
    </row>
    <row r="25" spans="1:8" x14ac:dyDescent="0.25">
      <c r="C25" s="80" t="s">
        <v>349</v>
      </c>
    </row>
    <row r="26" spans="1:8" x14ac:dyDescent="0.25">
      <c r="C26" t="s">
        <v>350</v>
      </c>
      <c r="G26" s="111">
        <f>SUM(G28:G34)</f>
        <v>3254</v>
      </c>
      <c r="H26" s="79" t="s">
        <v>351</v>
      </c>
    </row>
    <row r="27" spans="1:8" x14ac:dyDescent="0.25">
      <c r="C27" s="80" t="s">
        <v>352</v>
      </c>
    </row>
    <row r="28" spans="1:8" x14ac:dyDescent="0.25">
      <c r="B28" s="175" t="s">
        <v>302</v>
      </c>
      <c r="C28" s="175"/>
      <c r="D28" s="176"/>
      <c r="E28" s="100"/>
      <c r="F28" s="100"/>
      <c r="G28" s="100">
        <v>140</v>
      </c>
    </row>
    <row r="29" spans="1:8" x14ac:dyDescent="0.25">
      <c r="B29" s="175" t="s">
        <v>303</v>
      </c>
      <c r="C29" s="182"/>
      <c r="D29" s="176"/>
      <c r="E29" s="100"/>
      <c r="F29" s="100"/>
      <c r="G29" s="100">
        <v>250</v>
      </c>
    </row>
    <row r="30" spans="1:8" x14ac:dyDescent="0.25">
      <c r="B30" s="175" t="s">
        <v>304</v>
      </c>
      <c r="C30" s="182"/>
      <c r="D30" s="176"/>
      <c r="E30" s="100"/>
      <c r="F30" s="100"/>
      <c r="G30" s="100">
        <v>180</v>
      </c>
    </row>
    <row r="31" spans="1:8" x14ac:dyDescent="0.25">
      <c r="B31" t="s">
        <v>353</v>
      </c>
      <c r="G31" s="85">
        <v>100</v>
      </c>
      <c r="H31" s="79" t="s">
        <v>354</v>
      </c>
    </row>
    <row r="32" spans="1:8" x14ac:dyDescent="0.25">
      <c r="A32" s="171"/>
      <c r="B32" s="175" t="s">
        <v>326</v>
      </c>
      <c r="C32" s="175"/>
      <c r="D32" s="176"/>
      <c r="E32" s="100"/>
      <c r="F32" s="100"/>
      <c r="G32" s="100">
        <v>1247</v>
      </c>
    </row>
    <row r="33" spans="1:7" x14ac:dyDescent="0.25">
      <c r="B33" s="175" t="s">
        <v>337</v>
      </c>
      <c r="C33" s="175"/>
      <c r="D33" s="176"/>
      <c r="E33" s="100"/>
      <c r="F33" s="100"/>
      <c r="G33" s="100">
        <v>1100</v>
      </c>
    </row>
    <row r="34" spans="1:7" x14ac:dyDescent="0.25">
      <c r="B34" s="175" t="s">
        <v>345</v>
      </c>
      <c r="C34" s="175"/>
      <c r="D34" s="176"/>
      <c r="E34" s="100"/>
      <c r="F34" s="100"/>
      <c r="G34" s="100">
        <v>237</v>
      </c>
    </row>
    <row r="35" spans="1:7" x14ac:dyDescent="0.25">
      <c r="B35" t="s">
        <v>355</v>
      </c>
    </row>
    <row r="36" spans="1:7" x14ac:dyDescent="0.25">
      <c r="A36" t="s">
        <v>356</v>
      </c>
      <c r="B36" t="s">
        <v>357</v>
      </c>
    </row>
    <row r="37" spans="1:7" x14ac:dyDescent="0.25">
      <c r="B37" t="s">
        <v>358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C997C-31C9-40B9-A160-8964CFAA1B81}">
  <dimension ref="A1:D65"/>
  <sheetViews>
    <sheetView topLeftCell="A49" workbookViewId="0">
      <selection activeCell="C64" sqref="C64:D64"/>
    </sheetView>
  </sheetViews>
  <sheetFormatPr defaultColWidth="10" defaultRowHeight="15" x14ac:dyDescent="0.25"/>
  <cols>
    <col min="1" max="1" width="15.7109375" customWidth="1"/>
    <col min="2" max="2" width="40.7109375" customWidth="1"/>
  </cols>
  <sheetData>
    <row r="1" spans="1:4" x14ac:dyDescent="0.25">
      <c r="A1" s="79" t="s">
        <v>166</v>
      </c>
    </row>
    <row r="2" spans="1:4" x14ac:dyDescent="0.25">
      <c r="A2" s="79" t="s">
        <v>167</v>
      </c>
      <c r="B2" t="s">
        <v>168</v>
      </c>
      <c r="D2">
        <f>4922.22-1300</f>
        <v>3622.2200000000003</v>
      </c>
    </row>
    <row r="3" spans="1:4" x14ac:dyDescent="0.25">
      <c r="A3" s="79" t="s">
        <v>169</v>
      </c>
      <c r="B3" t="s">
        <v>170</v>
      </c>
    </row>
    <row r="4" spans="1:4" x14ac:dyDescent="0.25">
      <c r="A4" s="79" t="s">
        <v>43</v>
      </c>
      <c r="B4" s="79" t="s">
        <v>171</v>
      </c>
      <c r="C4" s="79" t="s">
        <v>172</v>
      </c>
      <c r="D4" s="79" t="s">
        <v>173</v>
      </c>
    </row>
    <row r="5" spans="1:4" x14ac:dyDescent="0.25">
      <c r="A5" t="s">
        <v>174</v>
      </c>
      <c r="B5" t="s">
        <v>61</v>
      </c>
      <c r="C5">
        <v>1300</v>
      </c>
      <c r="D5" t="s">
        <v>175</v>
      </c>
    </row>
    <row r="6" spans="1:4" x14ac:dyDescent="0.25">
      <c r="A6" t="s">
        <v>174</v>
      </c>
      <c r="B6" t="s">
        <v>55</v>
      </c>
      <c r="C6">
        <v>100</v>
      </c>
      <c r="D6" t="s">
        <v>176</v>
      </c>
    </row>
    <row r="7" spans="1:4" x14ac:dyDescent="0.25">
      <c r="A7" t="s">
        <v>177</v>
      </c>
      <c r="B7" t="s">
        <v>178</v>
      </c>
      <c r="C7">
        <v>924.7</v>
      </c>
      <c r="D7" t="s">
        <v>179</v>
      </c>
    </row>
    <row r="8" spans="1:4" x14ac:dyDescent="0.25">
      <c r="A8" t="s">
        <v>177</v>
      </c>
      <c r="B8" t="s">
        <v>56</v>
      </c>
      <c r="C8">
        <v>50</v>
      </c>
      <c r="D8" t="s">
        <v>180</v>
      </c>
    </row>
    <row r="9" spans="1:4" x14ac:dyDescent="0.25">
      <c r="A9" t="s">
        <v>177</v>
      </c>
      <c r="B9" t="s">
        <v>57</v>
      </c>
      <c r="C9">
        <v>-2300</v>
      </c>
      <c r="D9" t="s">
        <v>181</v>
      </c>
    </row>
    <row r="10" spans="1:4" x14ac:dyDescent="0.25">
      <c r="A10" t="s">
        <v>177</v>
      </c>
      <c r="B10" t="s">
        <v>58</v>
      </c>
      <c r="C10">
        <v>-579.5</v>
      </c>
      <c r="D10" t="s">
        <v>182</v>
      </c>
    </row>
    <row r="11" spans="1:4" x14ac:dyDescent="0.25">
      <c r="A11" t="s">
        <v>177</v>
      </c>
      <c r="B11" t="s">
        <v>59</v>
      </c>
      <c r="C11">
        <v>-170</v>
      </c>
      <c r="D11" t="s">
        <v>183</v>
      </c>
    </row>
    <row r="12" spans="1:4" x14ac:dyDescent="0.25">
      <c r="A12" t="s">
        <v>184</v>
      </c>
      <c r="B12" t="s">
        <v>60</v>
      </c>
      <c r="C12">
        <v>-1</v>
      </c>
      <c r="D12" t="s">
        <v>185</v>
      </c>
    </row>
    <row r="13" spans="1:4" x14ac:dyDescent="0.25">
      <c r="A13" t="s">
        <v>186</v>
      </c>
      <c r="B13" t="s">
        <v>187</v>
      </c>
      <c r="C13">
        <v>390</v>
      </c>
      <c r="D13" t="s">
        <v>188</v>
      </c>
    </row>
    <row r="14" spans="1:4" x14ac:dyDescent="0.25">
      <c r="A14" t="s">
        <v>186</v>
      </c>
      <c r="B14" t="s">
        <v>189</v>
      </c>
      <c r="C14">
        <v>250</v>
      </c>
      <c r="D14" t="s">
        <v>190</v>
      </c>
    </row>
    <row r="15" spans="1:4" x14ac:dyDescent="0.25">
      <c r="A15" t="s">
        <v>186</v>
      </c>
      <c r="B15" t="s">
        <v>191</v>
      </c>
      <c r="C15">
        <v>200</v>
      </c>
      <c r="D15" t="s">
        <v>192</v>
      </c>
    </row>
    <row r="16" spans="1:4" x14ac:dyDescent="0.25">
      <c r="A16" t="s">
        <v>186</v>
      </c>
      <c r="B16" t="s">
        <v>193</v>
      </c>
      <c r="C16">
        <v>100</v>
      </c>
      <c r="D16" t="s">
        <v>194</v>
      </c>
    </row>
    <row r="17" spans="1:4" x14ac:dyDescent="0.25">
      <c r="A17" t="s">
        <v>186</v>
      </c>
      <c r="B17" t="s">
        <v>195</v>
      </c>
      <c r="C17">
        <v>80</v>
      </c>
      <c r="D17" t="s">
        <v>196</v>
      </c>
    </row>
    <row r="18" spans="1:4" x14ac:dyDescent="0.25">
      <c r="A18" t="s">
        <v>186</v>
      </c>
      <c r="B18" t="s">
        <v>195</v>
      </c>
      <c r="C18">
        <v>60</v>
      </c>
      <c r="D18" t="s">
        <v>197</v>
      </c>
    </row>
    <row r="19" spans="1:4" x14ac:dyDescent="0.25">
      <c r="A19" t="s">
        <v>186</v>
      </c>
      <c r="B19" t="s">
        <v>189</v>
      </c>
      <c r="C19">
        <v>50</v>
      </c>
      <c r="D19" t="s">
        <v>198</v>
      </c>
    </row>
    <row r="20" spans="1:4" x14ac:dyDescent="0.25">
      <c r="A20" t="s">
        <v>186</v>
      </c>
      <c r="B20" t="s">
        <v>199</v>
      </c>
      <c r="C20">
        <v>580</v>
      </c>
      <c r="D20" t="s">
        <v>200</v>
      </c>
    </row>
    <row r="21" spans="1:4" x14ac:dyDescent="0.25">
      <c r="A21" t="s">
        <v>186</v>
      </c>
      <c r="B21" t="s">
        <v>201</v>
      </c>
      <c r="C21">
        <v>300</v>
      </c>
      <c r="D21" t="s">
        <v>202</v>
      </c>
    </row>
    <row r="22" spans="1:4" x14ac:dyDescent="0.25">
      <c r="A22" t="s">
        <v>186</v>
      </c>
      <c r="B22" t="s">
        <v>203</v>
      </c>
      <c r="C22">
        <v>100</v>
      </c>
      <c r="D22" t="s">
        <v>204</v>
      </c>
    </row>
    <row r="23" spans="1:4" x14ac:dyDescent="0.25">
      <c r="A23" t="s">
        <v>186</v>
      </c>
      <c r="B23" t="s">
        <v>205</v>
      </c>
      <c r="C23">
        <v>100</v>
      </c>
      <c r="D23" t="s">
        <v>206</v>
      </c>
    </row>
    <row r="24" spans="1:4" x14ac:dyDescent="0.25">
      <c r="A24" t="s">
        <v>186</v>
      </c>
      <c r="B24" t="s">
        <v>207</v>
      </c>
      <c r="C24">
        <v>50</v>
      </c>
      <c r="D24" t="s">
        <v>208</v>
      </c>
    </row>
    <row r="25" spans="1:4" x14ac:dyDescent="0.25">
      <c r="A25" t="s">
        <v>209</v>
      </c>
      <c r="B25" t="s">
        <v>210</v>
      </c>
      <c r="C25">
        <v>4600</v>
      </c>
      <c r="D25" t="s">
        <v>211</v>
      </c>
    </row>
    <row r="26" spans="1:4" x14ac:dyDescent="0.25">
      <c r="A26" t="s">
        <v>209</v>
      </c>
      <c r="B26" t="s">
        <v>212</v>
      </c>
      <c r="C26">
        <v>4000</v>
      </c>
      <c r="D26" t="s">
        <v>213</v>
      </c>
    </row>
    <row r="27" spans="1:4" x14ac:dyDescent="0.25">
      <c r="A27" t="s">
        <v>209</v>
      </c>
      <c r="B27" t="s">
        <v>214</v>
      </c>
      <c r="C27">
        <v>320</v>
      </c>
      <c r="D27" t="s">
        <v>215</v>
      </c>
    </row>
    <row r="28" spans="1:4" x14ac:dyDescent="0.25">
      <c r="A28" t="s">
        <v>209</v>
      </c>
      <c r="B28" t="s">
        <v>203</v>
      </c>
      <c r="C28">
        <v>60</v>
      </c>
      <c r="D28" t="s">
        <v>216</v>
      </c>
    </row>
    <row r="29" spans="1:4" x14ac:dyDescent="0.25">
      <c r="A29" t="s">
        <v>209</v>
      </c>
      <c r="B29" t="s">
        <v>217</v>
      </c>
      <c r="C29">
        <v>50</v>
      </c>
      <c r="D29" t="s">
        <v>218</v>
      </c>
    </row>
    <row r="30" spans="1:4" x14ac:dyDescent="0.25">
      <c r="A30" t="s">
        <v>209</v>
      </c>
      <c r="B30" t="s">
        <v>219</v>
      </c>
      <c r="C30">
        <v>50</v>
      </c>
      <c r="D30" t="s">
        <v>220</v>
      </c>
    </row>
    <row r="31" spans="1:4" x14ac:dyDescent="0.25">
      <c r="A31" t="s">
        <v>221</v>
      </c>
      <c r="B31" t="s">
        <v>222</v>
      </c>
      <c r="C31">
        <v>5983.03</v>
      </c>
      <c r="D31" t="s">
        <v>223</v>
      </c>
    </row>
    <row r="32" spans="1:4" x14ac:dyDescent="0.25">
      <c r="A32" t="s">
        <v>221</v>
      </c>
      <c r="B32" t="s">
        <v>224</v>
      </c>
      <c r="C32">
        <v>50</v>
      </c>
      <c r="D32" t="s">
        <v>225</v>
      </c>
    </row>
    <row r="33" spans="1:4" x14ac:dyDescent="0.25">
      <c r="A33" t="s">
        <v>226</v>
      </c>
      <c r="B33" t="s">
        <v>227</v>
      </c>
      <c r="C33">
        <v>300</v>
      </c>
      <c r="D33" t="s">
        <v>228</v>
      </c>
    </row>
    <row r="34" spans="1:4" x14ac:dyDescent="0.25">
      <c r="A34" t="s">
        <v>226</v>
      </c>
      <c r="B34" t="s">
        <v>229</v>
      </c>
      <c r="C34">
        <v>-1412.1</v>
      </c>
      <c r="D34" t="s">
        <v>230</v>
      </c>
    </row>
    <row r="35" spans="1:4" x14ac:dyDescent="0.25">
      <c r="A35" t="s">
        <v>231</v>
      </c>
      <c r="B35" t="s">
        <v>4</v>
      </c>
      <c r="C35">
        <v>630</v>
      </c>
      <c r="D35" t="s">
        <v>232</v>
      </c>
    </row>
    <row r="36" spans="1:4" x14ac:dyDescent="0.25">
      <c r="A36" t="s">
        <v>231</v>
      </c>
      <c r="B36" t="s">
        <v>60</v>
      </c>
      <c r="C36">
        <v>-0.5</v>
      </c>
      <c r="D36" t="s">
        <v>233</v>
      </c>
    </row>
    <row r="37" spans="1:4" x14ac:dyDescent="0.25">
      <c r="A37" t="s">
        <v>234</v>
      </c>
      <c r="B37" t="s">
        <v>235</v>
      </c>
      <c r="C37">
        <v>1000</v>
      </c>
      <c r="D37" t="s">
        <v>236</v>
      </c>
    </row>
    <row r="38" spans="1:4" x14ac:dyDescent="0.25">
      <c r="A38" t="s">
        <v>234</v>
      </c>
      <c r="B38" t="s">
        <v>237</v>
      </c>
      <c r="C38">
        <v>-381</v>
      </c>
      <c r="D38" t="s">
        <v>238</v>
      </c>
    </row>
    <row r="39" spans="1:4" x14ac:dyDescent="0.25">
      <c r="A39" t="s">
        <v>239</v>
      </c>
      <c r="B39" t="s">
        <v>240</v>
      </c>
      <c r="C39">
        <v>484.4</v>
      </c>
      <c r="D39" t="s">
        <v>241</v>
      </c>
    </row>
    <row r="40" spans="1:4" x14ac:dyDescent="0.25">
      <c r="A40" t="s">
        <v>242</v>
      </c>
      <c r="B40" t="s">
        <v>243</v>
      </c>
      <c r="C40">
        <v>250</v>
      </c>
      <c r="D40" t="s">
        <v>244</v>
      </c>
    </row>
    <row r="41" spans="1:4" x14ac:dyDescent="0.25">
      <c r="A41" t="s">
        <v>245</v>
      </c>
      <c r="B41" t="s">
        <v>246</v>
      </c>
      <c r="C41">
        <v>760</v>
      </c>
      <c r="D41" t="s">
        <v>247</v>
      </c>
    </row>
    <row r="42" spans="1:4" x14ac:dyDescent="0.25">
      <c r="A42" t="s">
        <v>245</v>
      </c>
      <c r="B42" t="s">
        <v>248</v>
      </c>
      <c r="C42">
        <v>100</v>
      </c>
      <c r="D42" t="s">
        <v>249</v>
      </c>
    </row>
    <row r="43" spans="1:4" x14ac:dyDescent="0.25">
      <c r="A43" t="s">
        <v>250</v>
      </c>
      <c r="B43" t="s">
        <v>62</v>
      </c>
      <c r="C43">
        <v>585.9</v>
      </c>
      <c r="D43" t="s">
        <v>251</v>
      </c>
    </row>
    <row r="44" spans="1:4" x14ac:dyDescent="0.25">
      <c r="A44" t="s">
        <v>252</v>
      </c>
      <c r="B44" t="s">
        <v>253</v>
      </c>
      <c r="C44">
        <v>500</v>
      </c>
      <c r="D44" t="s">
        <v>254</v>
      </c>
    </row>
    <row r="45" spans="1:4" x14ac:dyDescent="0.25">
      <c r="A45" t="s">
        <v>255</v>
      </c>
      <c r="B45" t="s">
        <v>256</v>
      </c>
      <c r="C45">
        <v>-1946</v>
      </c>
      <c r="D45" t="s">
        <v>257</v>
      </c>
    </row>
    <row r="46" spans="1:4" x14ac:dyDescent="0.25">
      <c r="A46" t="s">
        <v>258</v>
      </c>
      <c r="B46" t="s">
        <v>259</v>
      </c>
      <c r="C46">
        <v>2000</v>
      </c>
      <c r="D46" t="s">
        <v>260</v>
      </c>
    </row>
    <row r="47" spans="1:4" x14ac:dyDescent="0.25">
      <c r="A47" t="s">
        <v>258</v>
      </c>
      <c r="B47" t="s">
        <v>261</v>
      </c>
      <c r="C47">
        <v>200</v>
      </c>
      <c r="D47" t="s">
        <v>262</v>
      </c>
    </row>
    <row r="48" spans="1:4" x14ac:dyDescent="0.25">
      <c r="A48" t="s">
        <v>258</v>
      </c>
      <c r="B48" t="s">
        <v>263</v>
      </c>
      <c r="C48">
        <v>100</v>
      </c>
      <c r="D48" t="s">
        <v>264</v>
      </c>
    </row>
    <row r="49" spans="1:4" x14ac:dyDescent="0.25">
      <c r="A49" t="s">
        <v>265</v>
      </c>
      <c r="B49" t="s">
        <v>266</v>
      </c>
      <c r="C49">
        <v>550</v>
      </c>
      <c r="D49" t="s">
        <v>267</v>
      </c>
    </row>
    <row r="50" spans="1:4" x14ac:dyDescent="0.25">
      <c r="A50" t="s">
        <v>265</v>
      </c>
      <c r="B50" t="s">
        <v>268</v>
      </c>
      <c r="C50">
        <v>50</v>
      </c>
      <c r="D50" t="s">
        <v>269</v>
      </c>
    </row>
    <row r="51" spans="1:4" x14ac:dyDescent="0.25">
      <c r="A51" t="s">
        <v>265</v>
      </c>
      <c r="B51" t="s">
        <v>270</v>
      </c>
      <c r="C51">
        <v>-49</v>
      </c>
      <c r="D51" t="s">
        <v>271</v>
      </c>
    </row>
    <row r="52" spans="1:4" x14ac:dyDescent="0.25">
      <c r="A52" t="s">
        <v>265</v>
      </c>
      <c r="B52" t="s">
        <v>64</v>
      </c>
      <c r="C52">
        <v>-80</v>
      </c>
      <c r="D52" t="s">
        <v>272</v>
      </c>
    </row>
    <row r="53" spans="1:4" x14ac:dyDescent="0.25">
      <c r="A53" t="s">
        <v>265</v>
      </c>
      <c r="B53" t="s">
        <v>273</v>
      </c>
      <c r="C53">
        <v>-12</v>
      </c>
      <c r="D53" t="s">
        <v>274</v>
      </c>
    </row>
    <row r="54" spans="1:4" x14ac:dyDescent="0.25">
      <c r="A54" t="s">
        <v>275</v>
      </c>
      <c r="B54" t="s">
        <v>276</v>
      </c>
      <c r="C54">
        <v>985</v>
      </c>
      <c r="D54" t="s">
        <v>277</v>
      </c>
    </row>
    <row r="55" spans="1:4" x14ac:dyDescent="0.25">
      <c r="A55" t="s">
        <v>275</v>
      </c>
      <c r="B55" t="s">
        <v>63</v>
      </c>
      <c r="C55">
        <v>860</v>
      </c>
      <c r="D55" t="s">
        <v>278</v>
      </c>
    </row>
    <row r="56" spans="1:4" x14ac:dyDescent="0.25">
      <c r="A56" t="s">
        <v>275</v>
      </c>
      <c r="B56" t="s">
        <v>56</v>
      </c>
      <c r="C56">
        <v>130</v>
      </c>
      <c r="D56" t="s">
        <v>279</v>
      </c>
    </row>
    <row r="57" spans="1:4" x14ac:dyDescent="0.25">
      <c r="A57" t="s">
        <v>275</v>
      </c>
      <c r="B57" t="s">
        <v>280</v>
      </c>
      <c r="C57">
        <v>-5000</v>
      </c>
      <c r="D57" t="s">
        <v>281</v>
      </c>
    </row>
    <row r="58" spans="1:4" x14ac:dyDescent="0.25">
      <c r="A58" t="s">
        <v>282</v>
      </c>
      <c r="B58" t="s">
        <v>283</v>
      </c>
      <c r="C58">
        <v>340</v>
      </c>
      <c r="D58" t="s">
        <v>284</v>
      </c>
    </row>
    <row r="59" spans="1:4" x14ac:dyDescent="0.25">
      <c r="A59" t="s">
        <v>285</v>
      </c>
      <c r="B59" t="s">
        <v>286</v>
      </c>
      <c r="C59">
        <v>1000</v>
      </c>
      <c r="D59" t="s">
        <v>287</v>
      </c>
    </row>
    <row r="60" spans="1:4" x14ac:dyDescent="0.25">
      <c r="A60" t="s">
        <v>285</v>
      </c>
      <c r="B60" t="s">
        <v>288</v>
      </c>
      <c r="C60">
        <v>406</v>
      </c>
      <c r="D60" t="s">
        <v>289</v>
      </c>
    </row>
    <row r="61" spans="1:4" x14ac:dyDescent="0.25">
      <c r="A61" t="s">
        <v>285</v>
      </c>
      <c r="B61" t="s">
        <v>65</v>
      </c>
      <c r="C61">
        <v>200</v>
      </c>
      <c r="D61" t="s">
        <v>290</v>
      </c>
    </row>
    <row r="63" spans="1:4" x14ac:dyDescent="0.25">
      <c r="D63">
        <v>22870.15</v>
      </c>
    </row>
    <row r="64" spans="1:4" x14ac:dyDescent="0.25">
      <c r="C64" s="171" t="s">
        <v>293</v>
      </c>
      <c r="D64" s="171">
        <v>5550</v>
      </c>
    </row>
    <row r="65" spans="4:4" x14ac:dyDescent="0.25">
      <c r="D65">
        <f>D63-D64</f>
        <v>17320.150000000001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88A3C-F9C6-4D25-BBA7-F86AA07926D0}">
  <dimension ref="A1:D96"/>
  <sheetViews>
    <sheetView topLeftCell="A75" workbookViewId="0">
      <selection activeCell="A94" sqref="A94"/>
    </sheetView>
  </sheetViews>
  <sheetFormatPr defaultRowHeight="15" x14ac:dyDescent="0.25"/>
  <cols>
    <col min="1" max="1" width="22.42578125" bestFit="1" customWidth="1"/>
    <col min="2" max="2" width="15.7109375" bestFit="1" customWidth="1"/>
    <col min="3" max="3" width="10.42578125" bestFit="1" customWidth="1"/>
    <col min="4" max="4" width="10.140625" bestFit="1" customWidth="1"/>
  </cols>
  <sheetData>
    <row r="1" spans="1:4" ht="15.75" thickBot="1" x14ac:dyDescent="0.3">
      <c r="B1" s="111" t="s">
        <v>90</v>
      </c>
      <c r="D1" s="85"/>
    </row>
    <row r="2" spans="1:4" x14ac:dyDescent="0.25">
      <c r="A2" s="112"/>
      <c r="B2" s="113" t="s">
        <v>91</v>
      </c>
      <c r="C2" s="114"/>
      <c r="D2" s="115"/>
    </row>
    <row r="3" spans="1:4" x14ac:dyDescent="0.25">
      <c r="A3" s="116" t="s">
        <v>92</v>
      </c>
      <c r="B3" s="85"/>
      <c r="D3" s="117"/>
    </row>
    <row r="4" spans="1:4" x14ac:dyDescent="0.25">
      <c r="A4" s="118" t="s">
        <v>93</v>
      </c>
      <c r="B4" s="85">
        <v>2300</v>
      </c>
      <c r="D4" s="117"/>
    </row>
    <row r="5" spans="1:4" x14ac:dyDescent="0.25">
      <c r="A5" s="118" t="s">
        <v>94</v>
      </c>
      <c r="B5" s="85">
        <v>500</v>
      </c>
      <c r="C5" s="21"/>
      <c r="D5" s="117"/>
    </row>
    <row r="6" spans="1:4" x14ac:dyDescent="0.25">
      <c r="A6" s="118" t="s">
        <v>95</v>
      </c>
      <c r="B6" s="85">
        <v>5900</v>
      </c>
      <c r="C6" s="21"/>
      <c r="D6" s="117"/>
    </row>
    <row r="7" spans="1:4" x14ac:dyDescent="0.25">
      <c r="A7" s="118" t="s">
        <v>96</v>
      </c>
      <c r="B7" s="85">
        <v>150</v>
      </c>
      <c r="C7" s="21"/>
      <c r="D7" s="117"/>
    </row>
    <row r="8" spans="1:4" x14ac:dyDescent="0.25">
      <c r="A8" s="118" t="s">
        <v>97</v>
      </c>
      <c r="B8" s="85">
        <v>500</v>
      </c>
      <c r="C8" s="21"/>
      <c r="D8" s="117"/>
    </row>
    <row r="9" spans="1:4" ht="15.75" thickBot="1" x14ac:dyDescent="0.3">
      <c r="A9" s="118"/>
      <c r="B9" s="119">
        <f>SUM(B4:B8)</f>
        <v>9350</v>
      </c>
      <c r="C9" s="18" t="s">
        <v>98</v>
      </c>
      <c r="D9" s="120">
        <f>B9*3</f>
        <v>28050</v>
      </c>
    </row>
    <row r="10" spans="1:4" ht="16.5" thickTop="1" thickBot="1" x14ac:dyDescent="0.3">
      <c r="A10" s="121"/>
      <c r="B10" s="122" t="s">
        <v>2</v>
      </c>
      <c r="C10" s="123"/>
      <c r="D10" s="124">
        <f>$D$9</f>
        <v>28050</v>
      </c>
    </row>
    <row r="11" spans="1:4" x14ac:dyDescent="0.25">
      <c r="B11" s="85"/>
      <c r="D11" s="85"/>
    </row>
    <row r="12" spans="1:4" x14ac:dyDescent="0.25">
      <c r="A12" s="79" t="s">
        <v>92</v>
      </c>
      <c r="B12" s="85"/>
      <c r="D12" s="85"/>
    </row>
    <row r="13" spans="1:4" x14ac:dyDescent="0.25">
      <c r="A13" s="79" t="s">
        <v>99</v>
      </c>
      <c r="B13" s="85">
        <v>38102.26</v>
      </c>
      <c r="D13" s="85"/>
    </row>
    <row r="14" spans="1:4" x14ac:dyDescent="0.25">
      <c r="A14" s="79" t="s">
        <v>100</v>
      </c>
      <c r="B14" s="111">
        <v>600</v>
      </c>
      <c r="C14" s="125" t="s">
        <v>101</v>
      </c>
      <c r="D14" s="85"/>
    </row>
    <row r="15" spans="1:4" x14ac:dyDescent="0.25">
      <c r="A15" s="79" t="s">
        <v>102</v>
      </c>
      <c r="B15" s="111">
        <v>88.83</v>
      </c>
      <c r="C15" s="125" t="s">
        <v>103</v>
      </c>
      <c r="D15" s="85"/>
    </row>
    <row r="16" spans="1:4" x14ac:dyDescent="0.25">
      <c r="A16" s="79" t="s">
        <v>102</v>
      </c>
      <c r="B16" s="111">
        <v>87.84</v>
      </c>
      <c r="C16" s="125" t="s">
        <v>104</v>
      </c>
      <c r="D16" s="85"/>
    </row>
    <row r="17" spans="1:4" x14ac:dyDescent="0.25">
      <c r="A17" s="79" t="s">
        <v>100</v>
      </c>
      <c r="B17" s="111">
        <v>1000</v>
      </c>
      <c r="C17" s="125" t="s">
        <v>105</v>
      </c>
      <c r="D17" s="85"/>
    </row>
    <row r="18" spans="1:4" x14ac:dyDescent="0.25">
      <c r="A18" s="79" t="s">
        <v>102</v>
      </c>
      <c r="B18" s="111">
        <v>99.97</v>
      </c>
      <c r="C18" s="125" t="s">
        <v>105</v>
      </c>
      <c r="D18" s="85"/>
    </row>
    <row r="19" spans="1:4" x14ac:dyDescent="0.25">
      <c r="A19" s="79" t="s">
        <v>102</v>
      </c>
      <c r="B19" s="111">
        <v>105.13</v>
      </c>
      <c r="C19" s="125" t="s">
        <v>106</v>
      </c>
      <c r="D19" s="85"/>
    </row>
    <row r="20" spans="1:4" x14ac:dyDescent="0.25">
      <c r="A20" s="79" t="s">
        <v>102</v>
      </c>
      <c r="B20" s="111">
        <v>114.33</v>
      </c>
      <c r="C20" s="125" t="s">
        <v>107</v>
      </c>
      <c r="D20" s="85"/>
    </row>
    <row r="21" spans="1:4" x14ac:dyDescent="0.25">
      <c r="A21" s="79" t="s">
        <v>100</v>
      </c>
      <c r="B21" s="111">
        <v>500</v>
      </c>
      <c r="C21" s="125" t="s">
        <v>108</v>
      </c>
      <c r="D21" s="85"/>
    </row>
    <row r="22" spans="1:4" x14ac:dyDescent="0.25">
      <c r="A22" s="79" t="s">
        <v>102</v>
      </c>
      <c r="B22" s="111">
        <v>123.21</v>
      </c>
      <c r="C22" s="125" t="s">
        <v>108</v>
      </c>
      <c r="D22" s="85"/>
    </row>
    <row r="23" spans="1:4" x14ac:dyDescent="0.25">
      <c r="A23" s="79" t="s">
        <v>109</v>
      </c>
      <c r="B23" s="111">
        <v>-5000</v>
      </c>
      <c r="C23" s="125" t="s">
        <v>110</v>
      </c>
      <c r="D23" s="85"/>
    </row>
    <row r="24" spans="1:4" x14ac:dyDescent="0.25">
      <c r="A24" s="79" t="s">
        <v>102</v>
      </c>
      <c r="B24" s="111">
        <v>123.03</v>
      </c>
      <c r="C24" s="125" t="s">
        <v>110</v>
      </c>
      <c r="D24" s="85"/>
    </row>
    <row r="25" spans="1:4" x14ac:dyDescent="0.25">
      <c r="A25" s="79" t="s">
        <v>102</v>
      </c>
      <c r="B25" s="111">
        <v>135</v>
      </c>
      <c r="C25" s="125" t="s">
        <v>111</v>
      </c>
      <c r="D25" s="85"/>
    </row>
    <row r="26" spans="1:4" x14ac:dyDescent="0.25">
      <c r="A26" s="79" t="s">
        <v>100</v>
      </c>
      <c r="B26" s="111">
        <v>5000</v>
      </c>
      <c r="C26" s="125" t="s">
        <v>112</v>
      </c>
      <c r="D26" s="85"/>
    </row>
    <row r="27" spans="1:4" x14ac:dyDescent="0.25">
      <c r="A27" s="79" t="s">
        <v>100</v>
      </c>
      <c r="B27" s="111">
        <v>400</v>
      </c>
      <c r="C27" s="125" t="s">
        <v>112</v>
      </c>
      <c r="D27" s="85"/>
    </row>
    <row r="28" spans="1:4" x14ac:dyDescent="0.25">
      <c r="A28" s="79" t="s">
        <v>102</v>
      </c>
      <c r="B28" s="111">
        <v>148.43</v>
      </c>
      <c r="C28" s="125" t="s">
        <v>112</v>
      </c>
      <c r="D28" s="85"/>
    </row>
    <row r="29" spans="1:4" x14ac:dyDescent="0.25">
      <c r="A29" s="79" t="s">
        <v>102</v>
      </c>
      <c r="B29" s="111">
        <v>182.84</v>
      </c>
      <c r="C29" s="125" t="s">
        <v>113</v>
      </c>
      <c r="D29" s="85"/>
    </row>
    <row r="30" spans="1:4" x14ac:dyDescent="0.25">
      <c r="A30" s="79" t="s">
        <v>102</v>
      </c>
      <c r="B30" s="111">
        <v>181.12</v>
      </c>
      <c r="C30" s="125" t="s">
        <v>114</v>
      </c>
      <c r="D30" s="85"/>
    </row>
    <row r="31" spans="1:4" x14ac:dyDescent="0.25">
      <c r="A31" s="79" t="s">
        <v>102</v>
      </c>
      <c r="B31" s="111">
        <v>210.82</v>
      </c>
      <c r="C31" s="125" t="s">
        <v>115</v>
      </c>
      <c r="D31" s="85"/>
    </row>
    <row r="32" spans="1:4" x14ac:dyDescent="0.25">
      <c r="A32" s="79" t="s">
        <v>100</v>
      </c>
      <c r="B32" s="111">
        <v>500</v>
      </c>
      <c r="C32" s="125" t="s">
        <v>116</v>
      </c>
      <c r="D32" s="85"/>
    </row>
    <row r="33" spans="1:4" x14ac:dyDescent="0.25">
      <c r="A33" s="79" t="s">
        <v>102</v>
      </c>
      <c r="B33" s="111">
        <v>213.41</v>
      </c>
      <c r="C33" s="125" t="s">
        <v>116</v>
      </c>
      <c r="D33" s="85"/>
    </row>
    <row r="34" spans="1:4" x14ac:dyDescent="0.25">
      <c r="A34" s="79" t="s">
        <v>102</v>
      </c>
      <c r="B34" s="111">
        <v>202.78</v>
      </c>
      <c r="C34" s="125" t="s">
        <v>117</v>
      </c>
      <c r="D34" s="85"/>
    </row>
    <row r="35" spans="1:4" x14ac:dyDescent="0.25">
      <c r="A35" s="79" t="s">
        <v>100</v>
      </c>
      <c r="B35" s="111">
        <v>500</v>
      </c>
      <c r="C35" s="125" t="s">
        <v>118</v>
      </c>
      <c r="D35" s="85"/>
    </row>
    <row r="36" spans="1:4" x14ac:dyDescent="0.25">
      <c r="A36" s="79" t="s">
        <v>102</v>
      </c>
      <c r="B36" s="111">
        <v>204.88</v>
      </c>
      <c r="C36" s="125" t="s">
        <v>118</v>
      </c>
      <c r="D36" s="85"/>
    </row>
    <row r="37" spans="1:4" x14ac:dyDescent="0.25">
      <c r="A37" s="79" t="s">
        <v>100</v>
      </c>
      <c r="B37" s="111">
        <v>200</v>
      </c>
      <c r="C37" s="125" t="s">
        <v>106</v>
      </c>
      <c r="D37" s="85"/>
    </row>
    <row r="38" spans="1:4" x14ac:dyDescent="0.25">
      <c r="A38" s="79" t="s">
        <v>102</v>
      </c>
      <c r="B38" s="111">
        <v>240.58</v>
      </c>
      <c r="C38" s="125" t="s">
        <v>106</v>
      </c>
      <c r="D38" s="85"/>
    </row>
    <row r="39" spans="1:4" x14ac:dyDescent="0.25">
      <c r="A39" s="79" t="s">
        <v>102</v>
      </c>
      <c r="B39" s="111">
        <v>253.21</v>
      </c>
      <c r="C39" s="125" t="s">
        <v>119</v>
      </c>
      <c r="D39" s="85"/>
    </row>
    <row r="40" spans="1:4" x14ac:dyDescent="0.25">
      <c r="A40" s="79" t="s">
        <v>102</v>
      </c>
      <c r="B40" s="111">
        <v>262.3</v>
      </c>
      <c r="C40" s="125" t="s">
        <v>120</v>
      </c>
      <c r="D40" s="85"/>
    </row>
    <row r="41" spans="1:4" x14ac:dyDescent="0.25">
      <c r="A41" s="79" t="s">
        <v>102</v>
      </c>
      <c r="B41" s="111">
        <v>272.66000000000003</v>
      </c>
      <c r="C41" s="125" t="s">
        <v>121</v>
      </c>
      <c r="D41" s="85"/>
    </row>
    <row r="42" spans="1:4" x14ac:dyDescent="0.25">
      <c r="A42" s="79" t="s">
        <v>102</v>
      </c>
      <c r="B42" s="111">
        <v>276.02</v>
      </c>
      <c r="C42" s="125" t="s">
        <v>122</v>
      </c>
      <c r="D42" s="85"/>
    </row>
    <row r="43" spans="1:4" x14ac:dyDescent="0.25">
      <c r="A43" s="79" t="s">
        <v>100</v>
      </c>
      <c r="B43" s="111">
        <v>10000</v>
      </c>
      <c r="C43" s="125" t="s">
        <v>123</v>
      </c>
      <c r="D43" s="85"/>
    </row>
    <row r="44" spans="1:4" x14ac:dyDescent="0.25">
      <c r="A44" s="79" t="s">
        <v>100</v>
      </c>
      <c r="B44" s="111">
        <v>5000</v>
      </c>
      <c r="C44" s="125" t="s">
        <v>123</v>
      </c>
      <c r="D44" s="85"/>
    </row>
    <row r="45" spans="1:4" x14ac:dyDescent="0.25">
      <c r="A45" s="79" t="s">
        <v>102</v>
      </c>
      <c r="B45" s="111">
        <v>348.71</v>
      </c>
      <c r="C45" s="125" t="s">
        <v>123</v>
      </c>
      <c r="D45" s="85"/>
    </row>
    <row r="46" spans="1:4" x14ac:dyDescent="0.25">
      <c r="A46" s="79" t="s">
        <v>102</v>
      </c>
      <c r="B46" s="111">
        <v>399.39</v>
      </c>
      <c r="C46" s="125" t="s">
        <v>124</v>
      </c>
      <c r="D46" s="85"/>
    </row>
    <row r="47" spans="1:4" x14ac:dyDescent="0.25">
      <c r="A47" s="79" t="s">
        <v>102</v>
      </c>
      <c r="B47" s="111">
        <v>389.05</v>
      </c>
      <c r="C47" s="125" t="s">
        <v>125</v>
      </c>
      <c r="D47" s="85"/>
    </row>
    <row r="48" spans="1:4" x14ac:dyDescent="0.25">
      <c r="A48" s="79" t="s">
        <v>102</v>
      </c>
      <c r="B48" s="111">
        <v>404.58</v>
      </c>
      <c r="C48" s="125" t="s">
        <v>126</v>
      </c>
      <c r="D48" s="85"/>
    </row>
    <row r="49" spans="1:4" x14ac:dyDescent="0.25">
      <c r="A49" s="79" t="s">
        <v>102</v>
      </c>
      <c r="B49" s="111">
        <v>407.07</v>
      </c>
      <c r="C49" s="125" t="s">
        <v>127</v>
      </c>
      <c r="D49" s="85"/>
    </row>
    <row r="50" spans="1:4" x14ac:dyDescent="0.25">
      <c r="A50" s="79" t="s">
        <v>128</v>
      </c>
      <c r="B50" s="111">
        <v>-5000</v>
      </c>
      <c r="C50" s="125" t="s">
        <v>129</v>
      </c>
      <c r="D50" s="85"/>
    </row>
    <row r="51" spans="1:4" x14ac:dyDescent="0.25">
      <c r="A51" s="79" t="s">
        <v>130</v>
      </c>
      <c r="B51" s="111">
        <v>9000</v>
      </c>
      <c r="C51" s="125" t="s">
        <v>131</v>
      </c>
      <c r="D51" s="85"/>
    </row>
    <row r="52" spans="1:4" x14ac:dyDescent="0.25">
      <c r="A52" s="79" t="s">
        <v>102</v>
      </c>
      <c r="B52" s="111">
        <v>373.28</v>
      </c>
      <c r="C52" s="125" t="s">
        <v>132</v>
      </c>
      <c r="D52" s="85"/>
    </row>
    <row r="53" spans="1:4" x14ac:dyDescent="0.25">
      <c r="A53" s="79" t="s">
        <v>102</v>
      </c>
      <c r="B53" s="111">
        <v>438.71</v>
      </c>
      <c r="C53" s="125" t="s">
        <v>133</v>
      </c>
      <c r="D53" s="85"/>
    </row>
    <row r="54" spans="1:4" x14ac:dyDescent="0.25">
      <c r="A54" s="79" t="s">
        <v>102</v>
      </c>
      <c r="B54" s="111">
        <v>427.16</v>
      </c>
      <c r="C54" s="125" t="s">
        <v>134</v>
      </c>
      <c r="D54" s="85"/>
    </row>
    <row r="55" spans="1:4" x14ac:dyDescent="0.25">
      <c r="A55" s="79" t="s">
        <v>102</v>
      </c>
      <c r="B55" s="111">
        <v>444.41</v>
      </c>
      <c r="C55" s="125" t="s">
        <v>135</v>
      </c>
      <c r="D55" s="85"/>
    </row>
    <row r="56" spans="1:4" x14ac:dyDescent="0.25">
      <c r="A56" s="79" t="s">
        <v>102</v>
      </c>
      <c r="B56" s="111">
        <v>432.9</v>
      </c>
      <c r="C56" s="125" t="s">
        <v>136</v>
      </c>
      <c r="D56" s="85"/>
    </row>
    <row r="57" spans="1:4" x14ac:dyDescent="0.25">
      <c r="A57" s="79" t="s">
        <v>102</v>
      </c>
      <c r="B57" s="111">
        <v>450.09</v>
      </c>
      <c r="C57" s="125" t="s">
        <v>137</v>
      </c>
      <c r="D57" s="85"/>
    </row>
    <row r="58" spans="1:4" x14ac:dyDescent="0.25">
      <c r="A58" s="79" t="s">
        <v>128</v>
      </c>
      <c r="B58" s="111">
        <v>-5000</v>
      </c>
      <c r="C58" s="125" t="s">
        <v>138</v>
      </c>
      <c r="D58" s="85"/>
    </row>
    <row r="59" spans="1:4" x14ac:dyDescent="0.25">
      <c r="A59" s="79" t="s">
        <v>102</v>
      </c>
      <c r="B59" s="111">
        <v>451.02</v>
      </c>
      <c r="C59" s="125" t="s">
        <v>139</v>
      </c>
      <c r="D59" s="85"/>
    </row>
    <row r="60" spans="1:4" x14ac:dyDescent="0.25">
      <c r="A60" s="79" t="s">
        <v>140</v>
      </c>
      <c r="B60" s="111">
        <v>407.35</v>
      </c>
      <c r="C60" s="125" t="s">
        <v>141</v>
      </c>
      <c r="D60" s="85"/>
    </row>
    <row r="61" spans="1:4" x14ac:dyDescent="0.25">
      <c r="A61" s="79" t="s">
        <v>102</v>
      </c>
      <c r="B61" s="111">
        <v>412.15</v>
      </c>
      <c r="C61" s="125" t="s">
        <v>142</v>
      </c>
      <c r="D61" s="85"/>
    </row>
    <row r="62" spans="1:4" x14ac:dyDescent="0.25">
      <c r="A62" s="79" t="s">
        <v>130</v>
      </c>
      <c r="B62" s="111">
        <v>7370</v>
      </c>
      <c r="C62" s="125" t="s">
        <v>143</v>
      </c>
      <c r="D62" s="85"/>
    </row>
    <row r="63" spans="1:4" x14ac:dyDescent="0.25">
      <c r="A63" s="79" t="s">
        <v>102</v>
      </c>
      <c r="B63" s="111">
        <v>441.81</v>
      </c>
      <c r="C63" s="125" t="s">
        <v>144</v>
      </c>
      <c r="D63" s="85"/>
    </row>
    <row r="64" spans="1:4" x14ac:dyDescent="0.25">
      <c r="A64" s="79" t="s">
        <v>102</v>
      </c>
      <c r="B64" s="111">
        <v>449.05</v>
      </c>
      <c r="C64" s="125" t="s">
        <v>145</v>
      </c>
      <c r="D64" s="85"/>
    </row>
    <row r="65" spans="1:4" x14ac:dyDescent="0.25">
      <c r="A65" s="79" t="s">
        <v>146</v>
      </c>
      <c r="B65" s="111">
        <v>-9890</v>
      </c>
      <c r="C65" s="125" t="s">
        <v>147</v>
      </c>
      <c r="D65" s="85"/>
    </row>
    <row r="66" spans="1:4" x14ac:dyDescent="0.25">
      <c r="A66" s="79" t="s">
        <v>102</v>
      </c>
      <c r="B66" s="111">
        <v>449.85</v>
      </c>
      <c r="C66" s="125" t="s">
        <v>148</v>
      </c>
      <c r="D66" s="85"/>
    </row>
    <row r="67" spans="1:4" x14ac:dyDescent="0.25">
      <c r="A67" s="79" t="s">
        <v>149</v>
      </c>
      <c r="B67" s="111">
        <v>-7370</v>
      </c>
      <c r="C67" s="125" t="s">
        <v>150</v>
      </c>
      <c r="D67" s="85"/>
    </row>
    <row r="68" spans="1:4" x14ac:dyDescent="0.25">
      <c r="A68" s="79" t="s">
        <v>151</v>
      </c>
      <c r="B68" s="111">
        <v>-10500</v>
      </c>
      <c r="C68" s="125" t="s">
        <v>152</v>
      </c>
      <c r="D68" s="85"/>
    </row>
    <row r="69" spans="1:4" x14ac:dyDescent="0.25">
      <c r="A69" s="79" t="s">
        <v>102</v>
      </c>
      <c r="B69" s="111">
        <v>270.17</v>
      </c>
      <c r="C69" s="125" t="s">
        <v>153</v>
      </c>
      <c r="D69" s="85"/>
    </row>
    <row r="70" spans="1:4" x14ac:dyDescent="0.25">
      <c r="A70" s="79" t="s">
        <v>154</v>
      </c>
      <c r="B70" s="111">
        <v>1497.97</v>
      </c>
      <c r="C70" s="125" t="s">
        <v>155</v>
      </c>
      <c r="D70" s="85"/>
    </row>
    <row r="71" spans="1:4" x14ac:dyDescent="0.25">
      <c r="A71" s="79" t="s">
        <v>102</v>
      </c>
      <c r="B71" s="111">
        <v>261.39999999999998</v>
      </c>
      <c r="C71" s="125" t="s">
        <v>156</v>
      </c>
      <c r="D71" s="85"/>
    </row>
    <row r="72" spans="1:4" x14ac:dyDescent="0.25">
      <c r="A72" s="79" t="s">
        <v>102</v>
      </c>
      <c r="B72" s="111">
        <v>256.94</v>
      </c>
      <c r="C72" s="125" t="s">
        <v>157</v>
      </c>
      <c r="D72" s="85"/>
    </row>
    <row r="73" spans="1:4" x14ac:dyDescent="0.25">
      <c r="A73" s="79" t="s">
        <v>158</v>
      </c>
      <c r="B73" s="111">
        <v>374.48</v>
      </c>
      <c r="C73" s="125" t="s">
        <v>159</v>
      </c>
      <c r="D73" s="85"/>
    </row>
    <row r="74" spans="1:4" x14ac:dyDescent="0.25">
      <c r="A74" s="79" t="s">
        <v>158</v>
      </c>
      <c r="B74" s="111">
        <v>40360.47</v>
      </c>
      <c r="C74" s="125" t="s">
        <v>159</v>
      </c>
      <c r="D74" s="85"/>
    </row>
    <row r="75" spans="1:4" x14ac:dyDescent="0.25">
      <c r="A75" s="79" t="s">
        <v>102</v>
      </c>
      <c r="B75" s="111">
        <v>402.52</v>
      </c>
      <c r="C75" s="125" t="s">
        <v>160</v>
      </c>
      <c r="D75" s="85"/>
    </row>
    <row r="76" spans="1:4" x14ac:dyDescent="0.25">
      <c r="A76" s="79" t="s">
        <v>102</v>
      </c>
      <c r="B76" s="111">
        <v>496.68</v>
      </c>
      <c r="C76" s="125">
        <v>45838</v>
      </c>
      <c r="D76" s="85"/>
    </row>
    <row r="77" spans="1:4" x14ac:dyDescent="0.25">
      <c r="A77" s="79" t="s">
        <v>102</v>
      </c>
      <c r="B77" s="111">
        <v>515.88</v>
      </c>
      <c r="C77" s="125">
        <v>45869</v>
      </c>
      <c r="D77" s="85"/>
    </row>
    <row r="78" spans="1:4" x14ac:dyDescent="0.25">
      <c r="A78" s="79" t="s">
        <v>102</v>
      </c>
      <c r="B78" s="111">
        <v>500.66</v>
      </c>
      <c r="C78" s="125">
        <v>45899</v>
      </c>
      <c r="D78" s="85"/>
    </row>
    <row r="79" spans="1:4" x14ac:dyDescent="0.25">
      <c r="A79" s="79" t="s">
        <v>102</v>
      </c>
      <c r="B79" s="111">
        <v>486.18</v>
      </c>
      <c r="C79" s="125" t="s">
        <v>161</v>
      </c>
      <c r="D79" s="85"/>
    </row>
    <row r="80" spans="1:4" x14ac:dyDescent="0.25">
      <c r="A80" s="79" t="s">
        <v>102</v>
      </c>
      <c r="B80" s="111">
        <v>505.07</v>
      </c>
      <c r="C80" s="125" t="s">
        <v>162</v>
      </c>
      <c r="D80" s="85"/>
    </row>
    <row r="81" spans="1:4" x14ac:dyDescent="0.25">
      <c r="A81" s="79" t="s">
        <v>102</v>
      </c>
      <c r="B81" s="111">
        <v>486.43</v>
      </c>
      <c r="C81" s="125" t="s">
        <v>163</v>
      </c>
      <c r="D81" s="85"/>
    </row>
    <row r="82" spans="1:4" x14ac:dyDescent="0.25">
      <c r="A82" s="79" t="s">
        <v>102</v>
      </c>
      <c r="B82" s="111">
        <v>490.9</v>
      </c>
      <c r="C82" s="125" t="s">
        <v>164</v>
      </c>
      <c r="D82" s="85"/>
    </row>
    <row r="83" spans="1:4" x14ac:dyDescent="0.25">
      <c r="A83" s="79" t="s">
        <v>102</v>
      </c>
      <c r="B83" s="111">
        <v>493.51</v>
      </c>
      <c r="C83" s="126">
        <v>46053</v>
      </c>
      <c r="D83" s="85"/>
    </row>
    <row r="84" spans="1:4" x14ac:dyDescent="0.25">
      <c r="A84" s="79" t="s">
        <v>102</v>
      </c>
      <c r="B84" s="111">
        <v>448.12</v>
      </c>
      <c r="C84" s="126">
        <v>46081</v>
      </c>
      <c r="D84" s="85"/>
    </row>
    <row r="85" spans="1:4" x14ac:dyDescent="0.25">
      <c r="A85" s="79" t="s">
        <v>102</v>
      </c>
      <c r="B85" s="111">
        <v>498.51</v>
      </c>
      <c r="C85" s="126">
        <v>46112</v>
      </c>
      <c r="D85" s="85"/>
    </row>
    <row r="86" spans="1:4" x14ac:dyDescent="0.25">
      <c r="A86" s="79" t="s">
        <v>102</v>
      </c>
      <c r="B86" s="111">
        <v>484.99</v>
      </c>
      <c r="C86" s="126">
        <v>46142</v>
      </c>
      <c r="D86" s="85"/>
    </row>
    <row r="87" spans="1:4" x14ac:dyDescent="0.25">
      <c r="A87" s="79" t="s">
        <v>102</v>
      </c>
      <c r="B87" s="111">
        <v>504.38</v>
      </c>
      <c r="C87" s="126">
        <v>46173</v>
      </c>
      <c r="D87" s="85"/>
    </row>
    <row r="88" spans="1:4" x14ac:dyDescent="0.25">
      <c r="A88" s="79" t="s">
        <v>102</v>
      </c>
      <c r="B88" s="111">
        <v>509.67</v>
      </c>
      <c r="C88" s="126">
        <v>46203</v>
      </c>
      <c r="D88" s="85"/>
    </row>
    <row r="89" spans="1:4" x14ac:dyDescent="0.25">
      <c r="A89" s="79" t="s">
        <v>102</v>
      </c>
      <c r="B89" s="111">
        <v>529.48</v>
      </c>
      <c r="C89" s="126">
        <v>46234</v>
      </c>
      <c r="D89" s="85"/>
    </row>
    <row r="90" spans="1:4" x14ac:dyDescent="0.25">
      <c r="A90" s="79" t="s">
        <v>165</v>
      </c>
      <c r="B90" s="127">
        <v>-9000</v>
      </c>
      <c r="C90" s="126">
        <v>46259</v>
      </c>
      <c r="D90" s="85"/>
    </row>
    <row r="91" spans="1:4" x14ac:dyDescent="0.25">
      <c r="A91" s="79" t="s">
        <v>165</v>
      </c>
      <c r="B91" s="127">
        <v>-5000</v>
      </c>
      <c r="C91" s="126">
        <v>46262</v>
      </c>
      <c r="D91" s="85"/>
    </row>
    <row r="92" spans="1:4" x14ac:dyDescent="0.25">
      <c r="A92" s="79" t="s">
        <v>102</v>
      </c>
      <c r="B92" s="111">
        <v>520.11</v>
      </c>
      <c r="C92" s="126">
        <v>46265</v>
      </c>
      <c r="D92" s="85"/>
    </row>
    <row r="93" spans="1:4" x14ac:dyDescent="0.25">
      <c r="A93" s="79" t="s">
        <v>102</v>
      </c>
      <c r="B93" s="111">
        <v>445.48</v>
      </c>
      <c r="C93" s="126">
        <v>46295</v>
      </c>
      <c r="D93" s="85"/>
    </row>
    <row r="94" spans="1:4" x14ac:dyDescent="0.25">
      <c r="A94" s="79"/>
      <c r="B94" s="111"/>
      <c r="C94" s="125"/>
      <c r="D94" s="85"/>
    </row>
    <row r="95" spans="1:4" ht="15.75" thickBot="1" x14ac:dyDescent="0.3">
      <c r="A95" s="79" t="s">
        <v>2</v>
      </c>
      <c r="B95" s="101">
        <f>SUM(B13:B93)</f>
        <v>83405.23000000001</v>
      </c>
      <c r="C95" s="125"/>
      <c r="D95" s="85"/>
    </row>
    <row r="96" spans="1: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Contributions</vt:lpstr>
      <vt:lpstr>Cash Book</vt:lpstr>
      <vt:lpstr>Receipts &amp; Payment</vt:lpstr>
      <vt:lpstr>Office Receipts</vt:lpstr>
      <vt:lpstr>Bank Statement</vt:lpstr>
      <vt:lpstr>Prudent Reserve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Simpson</dc:creator>
  <cp:lastModifiedBy>Mike Simpson</cp:lastModifiedBy>
  <dcterms:created xsi:type="dcterms:W3CDTF">2026-10-09T11:05:47Z</dcterms:created>
  <dcterms:modified xsi:type="dcterms:W3CDTF">2026-10-09T14:24:01Z</dcterms:modified>
</cp:coreProperties>
</file>