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weidan-my.sharepoint.com/personal/mike_simpson_sweidan_co_za/Documents/z. Personal/AA/AREA/Treasurer FINANCE Reports/2026/01.Jan 2026/"/>
    </mc:Choice>
  </mc:AlternateContent>
  <xr:revisionPtr revIDLastSave="140" documentId="8_{3634E8A0-E349-4C46-9E84-79A89EA6870D}" xr6:coauthVersionLast="47" xr6:coauthVersionMax="47" xr10:uidLastSave="{2DEB9002-056E-496B-8A47-AD8C40C322BC}"/>
  <workbookProtection workbookAlgorithmName="SHA-512" workbookHashValue="h93OR0ev0F04dGtEc7mL8awS/ibcJUkEYzDwEVelIQaW0iOhoRDB1uiY3qS+HHJB78/ltmIKjw/qV8R3a7toKw==" workbookSaltValue="zjOQ4utW8sfJUkUFRXzBvQ==" workbookSpinCount="100000" lockStructure="1"/>
  <bookViews>
    <workbookView xWindow="-120" yWindow="-120" windowWidth="20730" windowHeight="11040" tabRatio="656" firstSheet="1" activeTab="3" xr2:uid="{00000000-000D-0000-FFFF-FFFF00000000}"/>
  </bookViews>
  <sheets>
    <sheet name="Group Contributions" sheetId="5" r:id="rId1"/>
    <sheet name="Statement 1903342503-627" sheetId="28" r:id="rId2"/>
    <sheet name="Cash Book" sheetId="7" r:id="rId3"/>
    <sheet name="Receipts and Payments" sheetId="3" r:id="rId4"/>
    <sheet name="Prudent Reserve" sheetId="9" r:id="rId5"/>
    <sheet name="Office Receipts" sheetId="25" r:id="rId6"/>
  </sheets>
  <definedNames>
    <definedName name="_xlnm._FilterDatabase" localSheetId="0" hidden="1">'Group Contributions'!$A$4:$P$25</definedName>
    <definedName name="_xlnm.Print_Area" localSheetId="2">'Cash Book'!$A$1:$U$50</definedName>
    <definedName name="_xlnm.Print_Area" localSheetId="0">'Group Contributions'!$A$1:$P$32</definedName>
    <definedName name="_xlnm.Print_Area" localSheetId="5">'Office Receipts'!#REF!</definedName>
    <definedName name="_xlnm.Print_Area" localSheetId="4">'Prudent Reserve'!$A$1:$D$86</definedName>
    <definedName name="_xlnm.Print_Area" localSheetId="3">'Receipts and Payments'!$A$1:$D$26</definedName>
    <definedName name="_xlnm.Print_Area" localSheetId="1">'Statement 1903342503-627'!$A$1:$C$11</definedName>
    <definedName name="Z_348BCD28_752D_4E41_9C65_A43FA1CF6E1A_.wvu.Cols" localSheetId="0" hidden="1">'Group Contributions'!$Q:$Q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5" i="9" l="1"/>
  <c r="G29" i="25"/>
  <c r="G22" i="25"/>
  <c r="G18" i="25"/>
  <c r="F18" i="25"/>
  <c r="E18" i="25"/>
  <c r="B24" i="3" l="1"/>
  <c r="P21" i="5" l="1"/>
  <c r="L46" i="7" l="1"/>
  <c r="O46" i="7" l="1"/>
  <c r="U46" i="7" l="1"/>
  <c r="T46" i="7"/>
  <c r="S46" i="7"/>
  <c r="D16" i="3" s="1"/>
  <c r="R46" i="7"/>
  <c r="Q46" i="7"/>
  <c r="P46" i="7"/>
  <c r="D11" i="3" s="1"/>
  <c r="N46" i="7"/>
  <c r="M46" i="7"/>
  <c r="K46" i="7"/>
  <c r="E50" i="7" s="1"/>
  <c r="I46" i="7"/>
  <c r="H46" i="7"/>
  <c r="G46" i="7"/>
  <c r="F46" i="7"/>
  <c r="E46" i="7"/>
  <c r="E49" i="7" s="1"/>
  <c r="P19" i="5"/>
  <c r="P7" i="5"/>
  <c r="P4" i="5"/>
  <c r="P16" i="5"/>
  <c r="M30" i="5"/>
  <c r="G50" i="7" l="1"/>
  <c r="D15" i="3"/>
  <c r="K47" i="7"/>
  <c r="D6" i="3" s="1"/>
  <c r="D30" i="5"/>
  <c r="N30" i="5" l="1"/>
  <c r="L30" i="5"/>
  <c r="K30" i="5" l="1"/>
  <c r="B10" i="3"/>
  <c r="D7" i="3" l="1"/>
  <c r="J30" i="5"/>
  <c r="I30" i="5"/>
  <c r="H30" i="5"/>
  <c r="G30" i="5"/>
  <c r="D14" i="3"/>
  <c r="B12" i="3"/>
  <c r="B9" i="3"/>
  <c r="F30" i="5"/>
  <c r="E30" i="5"/>
  <c r="C30" i="5" l="1"/>
  <c r="P29" i="5"/>
  <c r="P28" i="5"/>
  <c r="P27" i="5"/>
  <c r="P26" i="5"/>
  <c r="P25" i="5"/>
  <c r="P24" i="5"/>
  <c r="P23" i="5"/>
  <c r="P22" i="5"/>
  <c r="P20" i="5"/>
  <c r="P18" i="5"/>
  <c r="P17" i="5"/>
  <c r="P15" i="5"/>
  <c r="P14" i="5"/>
  <c r="P13" i="5"/>
  <c r="P12" i="5"/>
  <c r="P11" i="5"/>
  <c r="P10" i="5"/>
  <c r="P9" i="5"/>
  <c r="P8" i="5"/>
  <c r="P6" i="5"/>
  <c r="P5" i="5"/>
  <c r="D9" i="3"/>
  <c r="D13" i="3"/>
  <c r="D12" i="3"/>
  <c r="B11" i="3"/>
  <c r="B8" i="3"/>
  <c r="D10" i="3"/>
  <c r="P30" i="5" l="1"/>
  <c r="B9" i="9" l="1"/>
  <c r="D9" i="9" s="1"/>
  <c r="D10" i="9" s="1"/>
  <c r="D8" i="3" l="1"/>
  <c r="D17" i="3" s="1"/>
  <c r="D46" i="7"/>
  <c r="D47" i="7" l="1"/>
  <c r="B6" i="3" s="1"/>
  <c r="D18" i="3" s="1"/>
  <c r="B22" i="3" s="1"/>
  <c r="B7" i="3"/>
  <c r="B16" i="3" s="1"/>
</calcChain>
</file>

<file path=xl/sharedStrings.xml><?xml version="1.0" encoding="utf-8"?>
<sst xmlns="http://schemas.openxmlformats.org/spreadsheetml/2006/main" count="516" uniqueCount="316">
  <si>
    <t>GROUP CONTRIBUTIONS</t>
  </si>
  <si>
    <t>Group</t>
  </si>
  <si>
    <t>Jan</t>
  </si>
  <si>
    <t>Feb</t>
  </si>
  <si>
    <t>Mar</t>
  </si>
  <si>
    <t>Apr</t>
  </si>
  <si>
    <t>May</t>
  </si>
  <si>
    <t>Jun</t>
  </si>
  <si>
    <t>Jul</t>
  </si>
  <si>
    <t xml:space="preserve">Aug </t>
  </si>
  <si>
    <t>Sep</t>
  </si>
  <si>
    <t>Oct</t>
  </si>
  <si>
    <t xml:space="preserve">Nov </t>
  </si>
  <si>
    <t>Dec</t>
  </si>
  <si>
    <t>TOTAL</t>
  </si>
  <si>
    <t xml:space="preserve">Benoni South </t>
  </si>
  <si>
    <t>Brakpan</t>
  </si>
  <si>
    <t>HATS</t>
  </si>
  <si>
    <t>Heidelburg</t>
  </si>
  <si>
    <t>Springs</t>
  </si>
  <si>
    <t>Tembisa Sunday</t>
  </si>
  <si>
    <t xml:space="preserve">Word of Mouth </t>
  </si>
  <si>
    <t>Courage to Change</t>
  </si>
  <si>
    <t>Sunnyridge</t>
  </si>
  <si>
    <t>RECEIPTS &amp; PAYMENTS ACCOUNT</t>
  </si>
  <si>
    <t>Income</t>
  </si>
  <si>
    <t>AMOUNT</t>
  </si>
  <si>
    <t>Expenditure</t>
  </si>
  <si>
    <t>Incoming for the Month</t>
  </si>
  <si>
    <t>Payouts for the Month</t>
  </si>
  <si>
    <t>Honorarium</t>
  </si>
  <si>
    <t>Literature</t>
  </si>
  <si>
    <t xml:space="preserve">Literature </t>
  </si>
  <si>
    <t>Intergroup</t>
  </si>
  <si>
    <t>Bank Charges</t>
  </si>
  <si>
    <t>Other</t>
  </si>
  <si>
    <t>Telkom</t>
  </si>
  <si>
    <t>GSO</t>
  </si>
  <si>
    <t>Rent</t>
  </si>
  <si>
    <t xml:space="preserve">Prudent and Special Funds </t>
  </si>
  <si>
    <t xml:space="preserve">Stock </t>
  </si>
  <si>
    <t>Date</t>
  </si>
  <si>
    <t>Desciption</t>
  </si>
  <si>
    <t>Amt</t>
  </si>
  <si>
    <t>Telephone</t>
  </si>
  <si>
    <t>AA EAST RAND</t>
  </si>
  <si>
    <t xml:space="preserve">CALL ACCOUNT </t>
  </si>
  <si>
    <t>Interest</t>
  </si>
  <si>
    <t>PRUDENT RESERVE</t>
  </si>
  <si>
    <t>BCM</t>
  </si>
  <si>
    <t>Telkom est</t>
  </si>
  <si>
    <t>Salary</t>
  </si>
  <si>
    <t>Bank charges est</t>
  </si>
  <si>
    <t>Petty Cash</t>
  </si>
  <si>
    <t>x3</t>
  </si>
  <si>
    <t>Deduction</t>
  </si>
  <si>
    <t>Katlehong</t>
  </si>
  <si>
    <t>Highveld Group</t>
  </si>
  <si>
    <t>RECEIPTS</t>
  </si>
  <si>
    <t>PAYMENTS</t>
  </si>
  <si>
    <t>Zoom</t>
  </si>
  <si>
    <r>
      <t xml:space="preserve">Benoni lunch    </t>
    </r>
    <r>
      <rPr>
        <b/>
        <sz val="10"/>
        <color rgb="FFFF0000"/>
        <rFont val="Calibri"/>
        <family val="2"/>
        <scheme val="minor"/>
      </rPr>
      <t>2 meetings</t>
    </r>
  </si>
  <si>
    <t>Contribution</t>
  </si>
  <si>
    <t>B/Charge</t>
  </si>
  <si>
    <t>Personal Contributions</t>
  </si>
  <si>
    <t xml:space="preserve">                                                                            </t>
  </si>
  <si>
    <t>In</t>
  </si>
  <si>
    <t>Out</t>
  </si>
  <si>
    <t>Kempton Park</t>
  </si>
  <si>
    <t>Payment</t>
  </si>
  <si>
    <t>Contributions</t>
  </si>
  <si>
    <t>Jan '22</t>
  </si>
  <si>
    <t>Jan'22</t>
  </si>
  <si>
    <t>Feb'22</t>
  </si>
  <si>
    <t>March '22</t>
  </si>
  <si>
    <t>Web Site</t>
  </si>
  <si>
    <r>
      <t xml:space="preserve">Airfield   </t>
    </r>
    <r>
      <rPr>
        <b/>
        <sz val="10"/>
        <color rgb="FFFF0000"/>
        <rFont val="Calibri"/>
        <family val="2"/>
        <scheme val="minor"/>
      </rPr>
      <t>2 meetings</t>
    </r>
  </si>
  <si>
    <t>April '22</t>
  </si>
  <si>
    <t>May '22</t>
  </si>
  <si>
    <t>June'22</t>
  </si>
  <si>
    <t>July'22</t>
  </si>
  <si>
    <t>Aug'22</t>
  </si>
  <si>
    <t>Sept'22</t>
  </si>
  <si>
    <t>Oct'22</t>
  </si>
  <si>
    <t>Nov'22</t>
  </si>
  <si>
    <t>Dec'22</t>
  </si>
  <si>
    <t>Jan'23</t>
  </si>
  <si>
    <t>b/f</t>
  </si>
  <si>
    <t>Feb'23</t>
  </si>
  <si>
    <t>Mar'23</t>
  </si>
  <si>
    <t>May '23</t>
  </si>
  <si>
    <t>House of Mercy</t>
  </si>
  <si>
    <t>Step 11 / online</t>
  </si>
  <si>
    <t>June '23</t>
  </si>
  <si>
    <t>Benoni Recovery</t>
  </si>
  <si>
    <t>Live and Let Live</t>
  </si>
  <si>
    <t>July '23</t>
  </si>
  <si>
    <t>1903342503</t>
  </si>
  <si>
    <t>Account Description :</t>
  </si>
  <si>
    <t>Main Acc</t>
  </si>
  <si>
    <t>Amount</t>
  </si>
  <si>
    <t>Aug'23</t>
  </si>
  <si>
    <t>* Transfer to Prudent Fund</t>
  </si>
  <si>
    <t>Sept'23</t>
  </si>
  <si>
    <t xml:space="preserve">OFFICE USE </t>
  </si>
  <si>
    <t>LESS CASH COLLECTED</t>
  </si>
  <si>
    <t>Office Tea Coffee etc.</t>
  </si>
  <si>
    <t>Oct'23</t>
  </si>
  <si>
    <t>Nov'23</t>
  </si>
  <si>
    <t>02 Jan'24</t>
  </si>
  <si>
    <t>31 Jan'24</t>
  </si>
  <si>
    <t>Withdrawal</t>
  </si>
  <si>
    <t>14 Feb'24</t>
  </si>
  <si>
    <t>Deposit</t>
  </si>
  <si>
    <t>26 Feb'24</t>
  </si>
  <si>
    <t>29 Feb'24</t>
  </si>
  <si>
    <t>Investor</t>
  </si>
  <si>
    <t xml:space="preserve">Office </t>
  </si>
  <si>
    <t>Edenvale - Thursday</t>
  </si>
  <si>
    <t>02 Apr'24</t>
  </si>
  <si>
    <t>30 Apr'24</t>
  </si>
  <si>
    <t xml:space="preserve"> </t>
  </si>
  <si>
    <t>31 May'24</t>
  </si>
  <si>
    <t>Zoom / Rosebank</t>
  </si>
  <si>
    <t>01 July'24</t>
  </si>
  <si>
    <t>31 July'24</t>
  </si>
  <si>
    <t>Sub</t>
  </si>
  <si>
    <t xml:space="preserve">Sub </t>
  </si>
  <si>
    <t>29 Aug'24</t>
  </si>
  <si>
    <t>31 Aug'24</t>
  </si>
  <si>
    <t>interest</t>
  </si>
  <si>
    <t>30 Sep'24</t>
  </si>
  <si>
    <t xml:space="preserve">Springs Online </t>
  </si>
  <si>
    <t>Web Site Hosting and Zoom</t>
  </si>
  <si>
    <t>31 Oct'24</t>
  </si>
  <si>
    <t>02 Nov'24</t>
  </si>
  <si>
    <t>30 Nov'24</t>
  </si>
  <si>
    <t xml:space="preserve">  R</t>
  </si>
  <si>
    <t>31 Dec'24</t>
  </si>
  <si>
    <t xml:space="preserve">Withdrawal - Laptop </t>
  </si>
  <si>
    <t>30 Jan'25</t>
  </si>
  <si>
    <t>31 Jan'25</t>
  </si>
  <si>
    <t xml:space="preserve">Trf to Convention </t>
  </si>
  <si>
    <t>04 Feb'25</t>
  </si>
  <si>
    <t>Withdrawal - Delegates</t>
  </si>
  <si>
    <t>13 Feb'25</t>
  </si>
  <si>
    <t>28 Feb'25</t>
  </si>
  <si>
    <t>Deposit - Trf from Conv</t>
  </si>
  <si>
    <t>10 Mar'25</t>
  </si>
  <si>
    <t>31 Mar'25</t>
  </si>
  <si>
    <t>AA BRAKPAN CONTRIBUT</t>
  </si>
  <si>
    <t>MAINTENANCE FEE</t>
  </si>
  <si>
    <t>BRAKPAN ATTIE</t>
  </si>
  <si>
    <t>CAPITEC   LENNIE EASTERNS</t>
  </si>
  <si>
    <t>30 Apr'25</t>
  </si>
  <si>
    <t>Total invoiced</t>
  </si>
  <si>
    <t>Notification Fee: E-mail</t>
  </si>
  <si>
    <t>Dep - Trf from Conv</t>
  </si>
  <si>
    <t>15 May'25</t>
  </si>
  <si>
    <t>31 May'25</t>
  </si>
  <si>
    <t>Benoni City Big Book</t>
  </si>
  <si>
    <t>Sober at Sunset</t>
  </si>
  <si>
    <t>Balance</t>
  </si>
  <si>
    <t>DATE</t>
  </si>
  <si>
    <t>RECEIPT NO</t>
  </si>
  <si>
    <t>NAME</t>
  </si>
  <si>
    <t>GROUP</t>
  </si>
  <si>
    <t>LITERATURE</t>
  </si>
  <si>
    <t>MISC</t>
  </si>
  <si>
    <t>DESCRIPTION</t>
  </si>
  <si>
    <t>30 Sep'25</t>
  </si>
  <si>
    <t>J. Havenga</t>
  </si>
  <si>
    <t>31 Oct'25</t>
  </si>
  <si>
    <r>
      <t>Edenvale Lunch</t>
    </r>
    <r>
      <rPr>
        <b/>
        <sz val="10"/>
        <color rgb="FFFF0000"/>
        <rFont val="Calibri"/>
        <family val="2"/>
        <scheme val="minor"/>
      </rPr>
      <t xml:space="preserve">  3 meetings</t>
    </r>
  </si>
  <si>
    <t>30 Nov'25</t>
  </si>
  <si>
    <t>Banking</t>
  </si>
  <si>
    <t>Banking Reversal</t>
  </si>
  <si>
    <t>BRAKPAN GROUP</t>
  </si>
  <si>
    <t>AA ROSEBANK BB</t>
  </si>
  <si>
    <t>ELG LITERATURE</t>
  </si>
  <si>
    <t>HATS MEETING CNTRB.</t>
  </si>
  <si>
    <t>Actual Current account balance 31/12/2025</t>
  </si>
  <si>
    <t>31 Dec'25</t>
  </si>
  <si>
    <t>JEAN-ELG</t>
  </si>
  <si>
    <t>NEIL-HOM</t>
  </si>
  <si>
    <t>Leave days taken - (6) - 30 MAY + 02 JUNE + 08 DECEMBER + 22-24 DECEMBER</t>
  </si>
  <si>
    <t>Statement Enquiry :</t>
  </si>
  <si>
    <t>Account Number :</t>
  </si>
  <si>
    <t>Transactions</t>
  </si>
  <si>
    <t>02-01-2026</t>
  </si>
  <si>
    <t>23866.120000</t>
  </si>
  <si>
    <t>05-01-2026</t>
  </si>
  <si>
    <t>Website Hosting</t>
  </si>
  <si>
    <t>23696.120000</t>
  </si>
  <si>
    <t>23147.120000</t>
  </si>
  <si>
    <t>BCM Church</t>
  </si>
  <si>
    <t>20847.120000</t>
  </si>
  <si>
    <t>06-01-2026</t>
  </si>
  <si>
    <t>ELG literature</t>
  </si>
  <si>
    <t>21017.120000</t>
  </si>
  <si>
    <t>CAPITEC   BENONI CITY BB</t>
  </si>
  <si>
    <t>22117.120000</t>
  </si>
  <si>
    <t>DEBBIE H</t>
  </si>
  <si>
    <t>22517.120000</t>
  </si>
  <si>
    <t>22667.120000</t>
  </si>
  <si>
    <t>22717.120000</t>
  </si>
  <si>
    <t>22716.120000</t>
  </si>
  <si>
    <t>07-01-2026</t>
  </si>
  <si>
    <t>JWRA IO 101422 - tokens</t>
  </si>
  <si>
    <t>21716.120000</t>
  </si>
  <si>
    <t>08-01-2026</t>
  </si>
  <si>
    <t>GSO inv104633</t>
  </si>
  <si>
    <t>13716.120000</t>
  </si>
  <si>
    <t>GSO inv104678 / Lit</t>
  </si>
  <si>
    <t>5621.520000</t>
  </si>
  <si>
    <t>12-01-2026</t>
  </si>
  <si>
    <t>5821.520000</t>
  </si>
  <si>
    <t>18-01-2026</t>
  </si>
  <si>
    <t>ELG CONTRIBUTIONS (1)</t>
  </si>
  <si>
    <t>6249.190000</t>
  </si>
  <si>
    <t>20-01-2026</t>
  </si>
  <si>
    <t>DOROTHY</t>
  </si>
  <si>
    <t>6349.190000</t>
  </si>
  <si>
    <t>21-01-2026</t>
  </si>
  <si>
    <t>BRG</t>
  </si>
  <si>
    <t>7849.190000</t>
  </si>
  <si>
    <t>22-01-2026</t>
  </si>
  <si>
    <t>INV91&amp;92 EDENVALE LI</t>
  </si>
  <si>
    <t>9269.190000</t>
  </si>
  <si>
    <t>23-01-2026</t>
  </si>
  <si>
    <t>ROSEBANK BB</t>
  </si>
  <si>
    <t>9369.190000</t>
  </si>
  <si>
    <t>Valentines Ball Deposit</t>
  </si>
  <si>
    <t>4369.190000</t>
  </si>
  <si>
    <t>24-01-2026</t>
  </si>
  <si>
    <t>4869.190000</t>
  </si>
  <si>
    <t>4919.190000</t>
  </si>
  <si>
    <t>26-01-2026</t>
  </si>
  <si>
    <t>5069.190000</t>
  </si>
  <si>
    <t>5182.190000</t>
  </si>
  <si>
    <t>5282.190000</t>
  </si>
  <si>
    <t>Jo H - Honorarium</t>
  </si>
  <si>
    <t>1802.190000</t>
  </si>
  <si>
    <t>27-01-2026</t>
  </si>
  <si>
    <t>VALENTINES BALL</t>
  </si>
  <si>
    <t>2032.190000</t>
  </si>
  <si>
    <t>28-01-2026</t>
  </si>
  <si>
    <t>SERVICE FEE 27/12 - 27/01</t>
  </si>
  <si>
    <t>1976.190000</t>
  </si>
  <si>
    <t>1896.190000</t>
  </si>
  <si>
    <t>eNote Service Fee -69SMS</t>
  </si>
  <si>
    <t>1884.190000</t>
  </si>
  <si>
    <t>1334.690000</t>
  </si>
  <si>
    <t>29-01-2026</t>
  </si>
  <si>
    <t>AIRFIELD</t>
  </si>
  <si>
    <t>2834.690000</t>
  </si>
  <si>
    <t>VASI A BENONI LUNCH</t>
  </si>
  <si>
    <t>2934.690000</t>
  </si>
  <si>
    <t>2764.690000</t>
  </si>
  <si>
    <t>30-01-2026</t>
  </si>
  <si>
    <t>ELG CONTRIBUTIONS</t>
  </si>
  <si>
    <t>2939.090000</t>
  </si>
  <si>
    <t>3139.090000</t>
  </si>
  <si>
    <t>23,666,12</t>
  </si>
  <si>
    <t>as at 31 January 2026</t>
  </si>
  <si>
    <t>Bank Balance B/F - 31 Dec 2025</t>
  </si>
  <si>
    <t>CASH BOOK - January 2026</t>
  </si>
  <si>
    <t>ELG literature - INV0085</t>
  </si>
  <si>
    <t>DEBBIE Hats - INV0086</t>
  </si>
  <si>
    <t>FINNAL REPORT FOR JANUARY 2026</t>
  </si>
  <si>
    <t>05/01/2026</t>
  </si>
  <si>
    <t>INV0085</t>
  </si>
  <si>
    <t>PAID EFT 06/01</t>
  </si>
  <si>
    <t>INV0086</t>
  </si>
  <si>
    <t>DEBBIE-HATS</t>
  </si>
  <si>
    <t>PAID EFT 05/01</t>
  </si>
  <si>
    <t>INV0087</t>
  </si>
  <si>
    <t>FRAZER-HOM</t>
  </si>
  <si>
    <t>PAID CASH 10/01</t>
  </si>
  <si>
    <t>23/01/2026</t>
  </si>
  <si>
    <t>INV0088</t>
  </si>
  <si>
    <t>JO H - OFFICE</t>
  </si>
  <si>
    <t>JO H - DEDUCT</t>
  </si>
  <si>
    <t>09/01/2026</t>
  </si>
  <si>
    <t>INV0089</t>
  </si>
  <si>
    <t>INV0090</t>
  </si>
  <si>
    <t>PAID EFT 12/01</t>
  </si>
  <si>
    <t>INV0091</t>
  </si>
  <si>
    <t>MIKE-EDENVALE</t>
  </si>
  <si>
    <t>PAID EFT 21/01</t>
  </si>
  <si>
    <t>16/01/2026</t>
  </si>
  <si>
    <t>INV0092</t>
  </si>
  <si>
    <t>TRISH - EDENVALE</t>
  </si>
  <si>
    <t>19/01/2026</t>
  </si>
  <si>
    <t>INV0093</t>
  </si>
  <si>
    <t xml:space="preserve">SISONKE - KEMPTON </t>
  </si>
  <si>
    <t>PAID CASH 31/01</t>
  </si>
  <si>
    <t>INV0094</t>
  </si>
  <si>
    <t>JEAN - EDENVALE LUNCH</t>
  </si>
  <si>
    <t>PAID EFT 25/01</t>
  </si>
  <si>
    <t>26/01/2026</t>
  </si>
  <si>
    <t>INV0095</t>
  </si>
  <si>
    <t>JONATHAN - AAA</t>
  </si>
  <si>
    <t>PAID CASH 30/01</t>
  </si>
  <si>
    <t xml:space="preserve">(R5000-R1520=R3480 due to Jo H) </t>
  </si>
  <si>
    <t>DEDUCT AT THE END OF FEBRUARY</t>
  </si>
  <si>
    <t>HOM  - Literature - INV0087</t>
  </si>
  <si>
    <t>DEBBIE Hats - INV0090</t>
  </si>
  <si>
    <t>Valentines</t>
  </si>
  <si>
    <t>09-01-2026</t>
  </si>
  <si>
    <t>HOM  - Literature - INV0089</t>
  </si>
  <si>
    <t>Jo H - Honorarium - Cash portion</t>
  </si>
  <si>
    <t>Jo H - Literature - INV0088</t>
  </si>
  <si>
    <t>ELG LITERATURE - INV0094</t>
  </si>
  <si>
    <t>Other - Valentines Ball</t>
  </si>
  <si>
    <t>Other / Investor - Valentines 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</si>
</sst>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R&quot;#,##0.00;\-&quot;R&quot;#,##0.00"/>
    <numFmt numFmtId="8" formatCode="&quot;R&quot;#,##0.00;[Red]\-&quot;R&quot;#,##0.00"/>
    <numFmt numFmtId="164" formatCode="[$-809]d\ mmmm\ yyyy;@"/>
    <numFmt numFmtId="165" formatCode="[$-409]d/mmm/yy;@"/>
    <numFmt numFmtId="166" formatCode="&quot;R&quot;#,##0.00"/>
    <numFmt numFmtId="167" formatCode="#,##0.000000000000"/>
    <numFmt numFmtId="168" formatCode="[$R-430]#,##0.00"/>
    <numFmt numFmtId="170" formatCode="[$-1C09]dd\ mmmm\ yyyy;@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59">
    <xf numFmtId="0" fontId="0" fillId="0" borderId="0" xfId="0"/>
    <xf numFmtId="164" fontId="4" fillId="0" borderId="1" xfId="0" applyNumberFormat="1" applyFont="1" applyBorder="1" applyAlignment="1">
      <alignment horizontal="center"/>
    </xf>
    <xf numFmtId="4" fontId="0" fillId="0" borderId="0" xfId="0" applyNumberFormat="1"/>
    <xf numFmtId="4" fontId="7" fillId="0" borderId="0" xfId="0" applyNumberFormat="1" applyFont="1"/>
    <xf numFmtId="0" fontId="8" fillId="0" borderId="0" xfId="0" applyFont="1"/>
    <xf numFmtId="4" fontId="4" fillId="0" borderId="1" xfId="0" applyNumberFormat="1" applyFont="1" applyBorder="1" applyAlignment="1">
      <alignment horizontal="center"/>
    </xf>
    <xf numFmtId="16" fontId="0" fillId="0" borderId="0" xfId="0" quotePrefix="1" applyNumberFormat="1"/>
    <xf numFmtId="4" fontId="4" fillId="0" borderId="1" xfId="0" applyNumberFormat="1" applyFont="1" applyBorder="1" applyAlignment="1">
      <alignment horizontal="right"/>
    </xf>
    <xf numFmtId="0" fontId="7" fillId="0" borderId="0" xfId="0" applyFont="1"/>
    <xf numFmtId="165" fontId="11" fillId="0" borderId="0" xfId="0" applyNumberFormat="1" applyFont="1"/>
    <xf numFmtId="4" fontId="10" fillId="0" borderId="0" xfId="0" applyNumberFormat="1" applyFont="1"/>
    <xf numFmtId="0" fontId="10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vertical="top"/>
    </xf>
    <xf numFmtId="0" fontId="2" fillId="0" borderId="10" xfId="0" applyFont="1" applyBorder="1"/>
    <xf numFmtId="4" fontId="2" fillId="0" borderId="12" xfId="0" applyNumberFormat="1" applyFont="1" applyBorder="1"/>
    <xf numFmtId="4" fontId="10" fillId="0" borderId="2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22" xfId="0" applyBorder="1"/>
    <xf numFmtId="0" fontId="2" fillId="0" borderId="22" xfId="0" applyFont="1" applyBorder="1"/>
    <xf numFmtId="4" fontId="0" fillId="0" borderId="22" xfId="0" applyNumberFormat="1" applyBorder="1"/>
    <xf numFmtId="4" fontId="3" fillId="0" borderId="22" xfId="0" applyNumberFormat="1" applyFont="1" applyBorder="1"/>
    <xf numFmtId="4" fontId="0" fillId="0" borderId="1" xfId="0" applyNumberFormat="1" applyBorder="1" applyAlignment="1">
      <alignment horizontal="left" vertical="center"/>
    </xf>
    <xf numFmtId="164" fontId="4" fillId="0" borderId="27" xfId="0" applyNumberFormat="1" applyFont="1" applyBorder="1" applyAlignment="1">
      <alignment horizontal="center"/>
    </xf>
    <xf numFmtId="4" fontId="5" fillId="0" borderId="27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4" fillId="0" borderId="26" xfId="0" applyFont="1" applyBorder="1"/>
    <xf numFmtId="15" fontId="0" fillId="0" borderId="0" xfId="0" applyNumberFormat="1"/>
    <xf numFmtId="0" fontId="2" fillId="0" borderId="27" xfId="0" applyFont="1" applyBorder="1" applyAlignment="1">
      <alignment horizontal="left"/>
    </xf>
    <xf numFmtId="4" fontId="2" fillId="0" borderId="0" xfId="0" applyNumberFormat="1" applyFont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2" fillId="0" borderId="23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4" fontId="2" fillId="0" borderId="27" xfId="0" applyNumberFormat="1" applyFont="1" applyBorder="1" applyAlignment="1">
      <alignment horizontal="center"/>
    </xf>
    <xf numFmtId="4" fontId="2" fillId="0" borderId="27" xfId="0" applyNumberFormat="1" applyFont="1" applyBorder="1"/>
    <xf numFmtId="4" fontId="2" fillId="0" borderId="17" xfId="0" applyNumberFormat="1" applyFont="1" applyBorder="1"/>
    <xf numFmtId="0" fontId="2" fillId="0" borderId="1" xfId="0" applyFont="1" applyBorder="1"/>
    <xf numFmtId="166" fontId="9" fillId="2" borderId="1" xfId="0" applyNumberFormat="1" applyFont="1" applyFill="1" applyBorder="1" applyAlignment="1">
      <alignment horizontal="center"/>
    </xf>
    <xf numFmtId="0" fontId="2" fillId="0" borderId="28" xfId="0" applyFont="1" applyBorder="1"/>
    <xf numFmtId="166" fontId="0" fillId="0" borderId="1" xfId="0" applyNumberFormat="1" applyBorder="1"/>
    <xf numFmtId="0" fontId="0" fillId="0" borderId="8" xfId="0" applyBorder="1" applyAlignment="1">
      <alignment vertical="top"/>
    </xf>
    <xf numFmtId="4" fontId="0" fillId="0" borderId="0" xfId="0" applyNumberFormat="1" applyAlignment="1">
      <alignment vertical="top"/>
    </xf>
    <xf numFmtId="0" fontId="0" fillId="0" borderId="9" xfId="0" applyBorder="1"/>
    <xf numFmtId="0" fontId="0" fillId="0" borderId="13" xfId="0" applyBorder="1"/>
    <xf numFmtId="4" fontId="0" fillId="0" borderId="15" xfId="0" applyNumberFormat="1" applyBorder="1"/>
    <xf numFmtId="0" fontId="0" fillId="0" borderId="16" xfId="0" applyBorder="1"/>
    <xf numFmtId="4" fontId="0" fillId="0" borderId="1" xfId="0" applyNumberFormat="1" applyBorder="1"/>
    <xf numFmtId="0" fontId="0" fillId="0" borderId="17" xfId="0" applyBorder="1"/>
    <xf numFmtId="0" fontId="2" fillId="0" borderId="1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6" fontId="0" fillId="0" borderId="0" xfId="0" applyNumberFormat="1"/>
    <xf numFmtId="166" fontId="0" fillId="0" borderId="14" xfId="0" applyNumberFormat="1" applyBorder="1"/>
    <xf numFmtId="4" fontId="0" fillId="0" borderId="0" xfId="0" quotePrefix="1" applyNumberFormat="1"/>
    <xf numFmtId="166" fontId="2" fillId="0" borderId="30" xfId="0" applyNumberFormat="1" applyFont="1" applyBorder="1"/>
    <xf numFmtId="166" fontId="2" fillId="0" borderId="18" xfId="0" applyNumberFormat="1" applyFont="1" applyBorder="1" applyAlignment="1">
      <alignment horizontal="right"/>
    </xf>
    <xf numFmtId="166" fontId="4" fillId="2" borderId="1" xfId="0" applyNumberFormat="1" applyFont="1" applyFill="1" applyBorder="1" applyAlignment="1">
      <alignment horizontal="center"/>
    </xf>
    <xf numFmtId="166" fontId="0" fillId="0" borderId="15" xfId="0" applyNumberFormat="1" applyBorder="1"/>
    <xf numFmtId="166" fontId="2" fillId="0" borderId="4" xfId="0" applyNumberFormat="1" applyFont="1" applyBorder="1" applyAlignment="1">
      <alignment horizontal="center"/>
    </xf>
    <xf numFmtId="166" fontId="0" fillId="0" borderId="21" xfId="0" applyNumberFormat="1" applyBorder="1"/>
    <xf numFmtId="166" fontId="2" fillId="0" borderId="0" xfId="0" applyNumberFormat="1" applyFont="1"/>
    <xf numFmtId="166" fontId="2" fillId="0" borderId="21" xfId="0" applyNumberFormat="1" applyFont="1" applyBorder="1"/>
    <xf numFmtId="0" fontId="2" fillId="0" borderId="6" xfId="0" applyFont="1" applyBorder="1"/>
    <xf numFmtId="166" fontId="0" fillId="0" borderId="7" xfId="0" applyNumberFormat="1" applyBorder="1"/>
    <xf numFmtId="166" fontId="2" fillId="0" borderId="8" xfId="0" applyNumberFormat="1" applyFont="1" applyBorder="1"/>
    <xf numFmtId="166" fontId="0" fillId="0" borderId="9" xfId="0" applyNumberFormat="1" applyBorder="1"/>
    <xf numFmtId="166" fontId="0" fillId="0" borderId="8" xfId="0" applyNumberFormat="1" applyBorder="1"/>
    <xf numFmtId="166" fontId="0" fillId="0" borderId="31" xfId="0" applyNumberFormat="1" applyBorder="1"/>
    <xf numFmtId="0" fontId="0" fillId="0" borderId="19" xfId="0" applyBorder="1"/>
    <xf numFmtId="166" fontId="0" fillId="0" borderId="11" xfId="0" applyNumberFormat="1" applyBorder="1"/>
    <xf numFmtId="0" fontId="0" fillId="0" borderId="11" xfId="0" applyBorder="1"/>
    <xf numFmtId="166" fontId="0" fillId="0" borderId="24" xfId="0" applyNumberFormat="1" applyBorder="1"/>
    <xf numFmtId="4" fontId="2" fillId="0" borderId="8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0" fontId="0" fillId="0" borderId="1" xfId="0" applyBorder="1"/>
    <xf numFmtId="4" fontId="2" fillId="0" borderId="32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center"/>
    </xf>
    <xf numFmtId="166" fontId="0" fillId="0" borderId="33" xfId="0" applyNumberFormat="1" applyBorder="1" applyAlignment="1">
      <alignment horizontal="center" vertical="center"/>
    </xf>
    <xf numFmtId="0" fontId="0" fillId="0" borderId="28" xfId="0" applyBorder="1" applyAlignment="1">
      <alignment horizontal="right"/>
    </xf>
    <xf numFmtId="0" fontId="4" fillId="0" borderId="17" xfId="0" applyFont="1" applyBorder="1" applyAlignment="1">
      <alignment horizontal="center"/>
    </xf>
    <xf numFmtId="0" fontId="4" fillId="2" borderId="17" xfId="0" applyFont="1" applyFill="1" applyBorder="1"/>
    <xf numFmtId="4" fontId="1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/>
    <xf numFmtId="0" fontId="4" fillId="3" borderId="17" xfId="0" applyFont="1" applyFill="1" applyBorder="1"/>
    <xf numFmtId="166" fontId="9" fillId="3" borderId="1" xfId="0" applyNumberFormat="1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2" fillId="0" borderId="20" xfId="0" applyNumberFormat="1" applyFont="1" applyBorder="1" applyAlignment="1">
      <alignment horizontal="center" vertical="center"/>
    </xf>
    <xf numFmtId="2" fontId="0" fillId="0" borderId="0" xfId="0" applyNumberFormat="1"/>
    <xf numFmtId="167" fontId="0" fillId="0" borderId="0" xfId="0" applyNumberFormat="1"/>
    <xf numFmtId="4" fontId="2" fillId="0" borderId="15" xfId="0" applyNumberFormat="1" applyFon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/>
    </xf>
    <xf numFmtId="168" fontId="0" fillId="0" borderId="0" xfId="0" quotePrefix="1" applyNumberFormat="1" applyAlignment="1">
      <alignment horizontal="center"/>
    </xf>
    <xf numFmtId="0" fontId="16" fillId="0" borderId="1" xfId="1" applyBorder="1"/>
    <xf numFmtId="4" fontId="0" fillId="0" borderId="34" xfId="0" applyNumberFormat="1" applyBorder="1" applyAlignment="1">
      <alignment horizontal="center" vertical="center"/>
    </xf>
    <xf numFmtId="166" fontId="0" fillId="0" borderId="0" xfId="0" applyNumberFormat="1" applyAlignment="1">
      <alignment horizontal="right"/>
    </xf>
    <xf numFmtId="4" fontId="2" fillId="0" borderId="15" xfId="0" applyNumberFormat="1" applyFont="1" applyBorder="1" applyAlignment="1">
      <alignment horizontal="center" vertical="center" wrapText="1"/>
    </xf>
    <xf numFmtId="0" fontId="16" fillId="0" borderId="1" xfId="0" applyFont="1" applyBorder="1"/>
    <xf numFmtId="8" fontId="0" fillId="0" borderId="0" xfId="0" applyNumberFormat="1"/>
    <xf numFmtId="166" fontId="0" fillId="0" borderId="15" xfId="0" applyNumberFormat="1" applyBorder="1" applyAlignment="1">
      <alignment horizontal="right"/>
    </xf>
    <xf numFmtId="0" fontId="0" fillId="0" borderId="3" xfId="0" applyBorder="1"/>
    <xf numFmtId="2" fontId="2" fillId="0" borderId="35" xfId="0" applyNumberFormat="1" applyFont="1" applyBorder="1" applyAlignment="1">
      <alignment horizontal="center"/>
    </xf>
    <xf numFmtId="166" fontId="16" fillId="0" borderId="37" xfId="0" applyNumberFormat="1" applyFont="1" applyBorder="1"/>
    <xf numFmtId="0" fontId="2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16" fillId="0" borderId="37" xfId="1" applyNumberFormat="1" applyBorder="1"/>
    <xf numFmtId="0" fontId="2" fillId="0" borderId="16" xfId="0" applyFont="1" applyBorder="1" applyAlignment="1">
      <alignment horizontal="left" vertical="center"/>
    </xf>
    <xf numFmtId="7" fontId="0" fillId="0" borderId="1" xfId="0" applyNumberFormat="1" applyBorder="1"/>
    <xf numFmtId="4" fontId="0" fillId="0" borderId="4" xfId="0" applyNumberFormat="1" applyBorder="1" applyAlignment="1">
      <alignment horizontal="center"/>
    </xf>
    <xf numFmtId="166" fontId="2" fillId="3" borderId="0" xfId="0" applyNumberFormat="1" applyFont="1" applyFill="1" applyAlignment="1">
      <alignment horizontal="center"/>
    </xf>
    <xf numFmtId="170" fontId="16" fillId="0" borderId="1" xfId="1" applyNumberFormat="1" applyBorder="1"/>
    <xf numFmtId="0" fontId="0" fillId="5" borderId="0" xfId="0" applyFill="1"/>
    <xf numFmtId="4" fontId="2" fillId="4" borderId="20" xfId="0" applyNumberFormat="1" applyFont="1" applyFill="1" applyBorder="1" applyAlignment="1">
      <alignment horizontal="center" vertical="center"/>
    </xf>
    <xf numFmtId="166" fontId="0" fillId="5" borderId="0" xfId="0" applyNumberFormat="1" applyFill="1"/>
    <xf numFmtId="4" fontId="2" fillId="0" borderId="36" xfId="0" applyNumberFormat="1" applyFont="1" applyBorder="1" applyAlignment="1">
      <alignment horizontal="center" vertical="center"/>
    </xf>
    <xf numFmtId="4" fontId="0" fillId="0" borderId="38" xfId="0" applyNumberForma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/>
    </xf>
    <xf numFmtId="4" fontId="0" fillId="0" borderId="11" xfId="0" applyNumberFormat="1" applyBorder="1"/>
    <xf numFmtId="4" fontId="0" fillId="0" borderId="24" xfId="0" applyNumberFormat="1" applyBorder="1"/>
    <xf numFmtId="4" fontId="0" fillId="0" borderId="1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/>
    <xf numFmtId="0" fontId="13" fillId="0" borderId="3" xfId="0" applyFont="1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right"/>
    </xf>
    <xf numFmtId="170" fontId="0" fillId="0" borderId="0" xfId="0" applyNumberFormat="1"/>
    <xf numFmtId="0" fontId="0" fillId="4" borderId="0" xfId="0" applyFill="1"/>
    <xf numFmtId="4" fontId="0" fillId="4" borderId="0" xfId="0" applyNumberFormat="1" applyFill="1"/>
    <xf numFmtId="166" fontId="0" fillId="4" borderId="0" xfId="0" applyNumberFormat="1" applyFill="1"/>
    <xf numFmtId="166" fontId="2" fillId="4" borderId="27" xfId="0" applyNumberFormat="1" applyFont="1" applyFill="1" applyBorder="1"/>
    <xf numFmtId="0" fontId="2" fillId="4" borderId="0" xfId="0" applyFont="1" applyFill="1"/>
    <xf numFmtId="14" fontId="0" fillId="0" borderId="0" xfId="0" applyNumberFormat="1" applyAlignment="1">
      <alignment horizontal="center"/>
    </xf>
  </cellXfs>
  <cellStyles count="2">
    <cellStyle name="Normal" xfId="0" builtinId="0"/>
    <cellStyle name="Normal 2" xfId="1" xr:uid="{F20D7857-B40C-487B-9D21-58CF03BBC996}"/>
  </cellStyles>
  <dxfs count="0"/>
  <tableStyles count="0" defaultTableStyle="TableStyleMedium2" defaultPivotStyle="PivotStyleLight16"/>
  <colors>
    <mruColors>
      <color rgb="FFFF7C80"/>
      <color rgb="FFFF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49"/>
  <sheetViews>
    <sheetView topLeftCell="A16" zoomScale="90" zoomScaleNormal="90" workbookViewId="0">
      <selection activeCell="C10" sqref="C10"/>
    </sheetView>
  </sheetViews>
  <sheetFormatPr defaultRowHeight="15" x14ac:dyDescent="0.25"/>
  <cols>
    <col min="1" max="1" width="4.85546875" customWidth="1"/>
    <col min="2" max="2" width="23.140625" bestFit="1" customWidth="1"/>
    <col min="3" max="15" width="10" customWidth="1"/>
    <col min="16" max="16" width="16.5703125" customWidth="1"/>
    <col min="17" max="17" width="3.7109375" customWidth="1"/>
    <col min="18" max="18" width="5.140625" customWidth="1"/>
    <col min="19" max="19" width="31.140625" bestFit="1" customWidth="1"/>
  </cols>
  <sheetData>
    <row r="1" spans="1:18" ht="9.75" customHeight="1" x14ac:dyDescent="0.25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6"/>
      <c r="N1" s="27"/>
      <c r="O1" s="27"/>
      <c r="P1" s="24"/>
    </row>
    <row r="2" spans="1:18" ht="18" customHeight="1" x14ac:dyDescent="0.3">
      <c r="A2" s="43"/>
      <c r="B2" s="34" t="s">
        <v>0</v>
      </c>
      <c r="C2" s="29"/>
      <c r="D2" s="40"/>
      <c r="E2" s="30"/>
      <c r="F2" s="40"/>
      <c r="G2" s="40"/>
      <c r="H2" s="31">
        <v>2026</v>
      </c>
      <c r="I2" s="40"/>
      <c r="J2" s="40"/>
      <c r="K2" s="40"/>
      <c r="L2" s="40"/>
      <c r="M2" s="41"/>
      <c r="N2" s="41"/>
      <c r="O2" s="41"/>
      <c r="P2" s="42"/>
      <c r="Q2" s="3"/>
      <c r="R2" s="4"/>
    </row>
    <row r="3" spans="1:18" x14ac:dyDescent="0.25">
      <c r="A3" s="43"/>
      <c r="B3" s="97" t="s">
        <v>1</v>
      </c>
      <c r="C3" s="1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37</v>
      </c>
      <c r="P3" s="5" t="s">
        <v>14</v>
      </c>
      <c r="Q3" s="3"/>
      <c r="R3" s="4"/>
    </row>
    <row r="4" spans="1:18" x14ac:dyDescent="0.25">
      <c r="A4" s="102">
        <v>1</v>
      </c>
      <c r="B4" s="103" t="s">
        <v>76</v>
      </c>
      <c r="C4" s="104">
        <v>1500</v>
      </c>
      <c r="D4" s="104"/>
      <c r="E4" s="104"/>
      <c r="F4" s="104"/>
      <c r="G4" s="105"/>
      <c r="H4" s="104"/>
      <c r="I4" s="104"/>
      <c r="J4" s="104"/>
      <c r="K4" s="104"/>
      <c r="L4" s="104"/>
      <c r="M4" s="104"/>
      <c r="N4" s="104"/>
      <c r="O4" s="104"/>
      <c r="P4" s="104">
        <f>SUM(C4:N4)</f>
        <v>1500</v>
      </c>
      <c r="Q4" s="3"/>
      <c r="R4" s="4"/>
    </row>
    <row r="5" spans="1:18" x14ac:dyDescent="0.25">
      <c r="A5" s="106">
        <v>2</v>
      </c>
      <c r="B5" s="98" t="s">
        <v>160</v>
      </c>
      <c r="C5" s="44">
        <v>1100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>
        <f t="shared" ref="P5:P27" si="0">SUM(C5:N5)</f>
        <v>1100</v>
      </c>
      <c r="Q5" s="3"/>
      <c r="R5" s="4"/>
    </row>
    <row r="6" spans="1:18" x14ac:dyDescent="0.25">
      <c r="A6" s="102">
        <v>3</v>
      </c>
      <c r="B6" s="103" t="s">
        <v>61</v>
      </c>
      <c r="C6" s="104">
        <v>100</v>
      </c>
      <c r="D6" s="104"/>
      <c r="E6" s="104"/>
      <c r="F6" s="104"/>
      <c r="G6" s="105"/>
      <c r="H6" s="104"/>
      <c r="I6" s="104"/>
      <c r="J6" s="104"/>
      <c r="K6" s="104"/>
      <c r="L6" s="104"/>
      <c r="M6" s="104"/>
      <c r="N6" s="104"/>
      <c r="O6" s="104"/>
      <c r="P6" s="104">
        <f t="shared" si="0"/>
        <v>100</v>
      </c>
      <c r="Q6" s="3"/>
      <c r="R6" s="4"/>
    </row>
    <row r="7" spans="1:18" x14ac:dyDescent="0.25">
      <c r="A7" s="106">
        <v>4</v>
      </c>
      <c r="B7" s="98" t="s">
        <v>94</v>
      </c>
      <c r="C7" s="44">
        <v>1500</v>
      </c>
      <c r="D7" s="44"/>
      <c r="E7" s="44"/>
      <c r="F7" s="44"/>
      <c r="G7" s="62"/>
      <c r="H7" s="44"/>
      <c r="I7" s="44"/>
      <c r="J7" s="44"/>
      <c r="K7" s="44"/>
      <c r="L7" s="44"/>
      <c r="M7" s="44"/>
      <c r="N7" s="44"/>
      <c r="O7" s="44"/>
      <c r="P7" s="44">
        <f t="shared" si="0"/>
        <v>1500</v>
      </c>
      <c r="Q7" s="3"/>
      <c r="R7" s="4"/>
    </row>
    <row r="8" spans="1:18" x14ac:dyDescent="0.25">
      <c r="A8" s="102">
        <v>5</v>
      </c>
      <c r="B8" s="103" t="s">
        <v>15</v>
      </c>
      <c r="C8" s="104"/>
      <c r="D8" s="104"/>
      <c r="E8" s="104"/>
      <c r="F8" s="104"/>
      <c r="G8" s="105"/>
      <c r="H8" s="104"/>
      <c r="I8" s="104"/>
      <c r="J8" s="104"/>
      <c r="K8" s="104"/>
      <c r="L8" s="104"/>
      <c r="M8" s="104"/>
      <c r="N8" s="104"/>
      <c r="O8" s="104"/>
      <c r="P8" s="104">
        <f t="shared" si="0"/>
        <v>0</v>
      </c>
      <c r="Q8" s="3"/>
      <c r="R8" s="4"/>
    </row>
    <row r="9" spans="1:18" x14ac:dyDescent="0.25">
      <c r="A9" s="106">
        <v>6</v>
      </c>
      <c r="B9" s="98" t="s">
        <v>16</v>
      </c>
      <c r="C9" s="44">
        <v>500</v>
      </c>
      <c r="D9" s="44"/>
      <c r="E9" s="44"/>
      <c r="F9" s="44"/>
      <c r="G9" s="62"/>
      <c r="H9" s="44"/>
      <c r="I9" s="44"/>
      <c r="J9" s="44"/>
      <c r="K9" s="44"/>
      <c r="L9" s="44"/>
      <c r="M9" s="44"/>
      <c r="N9" s="44"/>
      <c r="O9" s="44"/>
      <c r="P9" s="44">
        <f t="shared" si="0"/>
        <v>500</v>
      </c>
    </row>
    <row r="10" spans="1:18" x14ac:dyDescent="0.25">
      <c r="A10" s="102">
        <v>7</v>
      </c>
      <c r="B10" s="103" t="s">
        <v>22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>
        <f t="shared" si="0"/>
        <v>0</v>
      </c>
    </row>
    <row r="11" spans="1:18" x14ac:dyDescent="0.25">
      <c r="A11" s="106">
        <v>8</v>
      </c>
      <c r="B11" s="98" t="s">
        <v>118</v>
      </c>
      <c r="C11" s="44"/>
      <c r="D11" s="44"/>
      <c r="E11" s="44"/>
      <c r="F11" s="44"/>
      <c r="G11" s="62"/>
      <c r="H11" s="44"/>
      <c r="I11" s="44"/>
      <c r="J11" s="44"/>
      <c r="K11" s="44"/>
      <c r="L11" s="44"/>
      <c r="M11" s="44"/>
      <c r="N11" s="44"/>
      <c r="O11" s="44"/>
      <c r="P11" s="44">
        <f t="shared" si="0"/>
        <v>0</v>
      </c>
    </row>
    <row r="12" spans="1:18" x14ac:dyDescent="0.25">
      <c r="A12" s="102">
        <v>9</v>
      </c>
      <c r="B12" s="103" t="s">
        <v>173</v>
      </c>
      <c r="C12" s="104">
        <v>602.07000000000005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>
        <f t="shared" si="0"/>
        <v>602.07000000000005</v>
      </c>
    </row>
    <row r="13" spans="1:18" x14ac:dyDescent="0.25">
      <c r="A13" s="106">
        <v>10</v>
      </c>
      <c r="B13" s="98" t="s">
        <v>17</v>
      </c>
      <c r="C13" s="44">
        <v>610</v>
      </c>
      <c r="D13" s="44"/>
      <c r="E13" s="44"/>
      <c r="F13" s="44"/>
      <c r="G13" s="62"/>
      <c r="H13" s="44"/>
      <c r="I13" s="44"/>
      <c r="J13" s="44"/>
      <c r="K13" s="44"/>
      <c r="L13" s="44"/>
      <c r="M13" s="44"/>
      <c r="N13" s="44"/>
      <c r="O13" s="44"/>
      <c r="P13" s="44">
        <f t="shared" si="0"/>
        <v>610</v>
      </c>
    </row>
    <row r="14" spans="1:18" x14ac:dyDescent="0.25">
      <c r="A14" s="102">
        <v>11</v>
      </c>
      <c r="B14" s="103" t="s">
        <v>18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>
        <f t="shared" si="0"/>
        <v>0</v>
      </c>
    </row>
    <row r="15" spans="1:18" x14ac:dyDescent="0.25">
      <c r="A15" s="106">
        <v>12</v>
      </c>
      <c r="B15" s="98" t="s">
        <v>57</v>
      </c>
      <c r="C15" s="44"/>
      <c r="D15" s="44"/>
      <c r="E15" s="44"/>
      <c r="F15" s="44"/>
      <c r="G15" s="62"/>
      <c r="H15" s="44"/>
      <c r="I15" s="44"/>
      <c r="J15" s="44"/>
      <c r="K15" s="44"/>
      <c r="L15" s="44"/>
      <c r="M15" s="44"/>
      <c r="N15" s="44"/>
      <c r="O15" s="44"/>
      <c r="P15" s="44">
        <f t="shared" si="0"/>
        <v>0</v>
      </c>
    </row>
    <row r="16" spans="1:18" x14ac:dyDescent="0.25">
      <c r="A16" s="102">
        <v>13</v>
      </c>
      <c r="B16" s="103" t="s">
        <v>91</v>
      </c>
      <c r="C16" s="104"/>
      <c r="D16" s="104"/>
      <c r="E16" s="104"/>
      <c r="F16" s="104"/>
      <c r="G16" s="105"/>
      <c r="H16" s="104"/>
      <c r="I16" s="104"/>
      <c r="J16" s="104"/>
      <c r="K16" s="104"/>
      <c r="L16" s="104"/>
      <c r="M16" s="104"/>
      <c r="N16" s="104"/>
      <c r="O16" s="104"/>
      <c r="P16" s="104">
        <f t="shared" si="0"/>
        <v>0</v>
      </c>
    </row>
    <row r="17" spans="1:19" x14ac:dyDescent="0.25">
      <c r="A17" s="106">
        <v>14</v>
      </c>
      <c r="B17" s="98" t="s">
        <v>56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>
        <f t="shared" si="0"/>
        <v>0</v>
      </c>
    </row>
    <row r="18" spans="1:19" x14ac:dyDescent="0.25">
      <c r="A18" s="102">
        <v>15</v>
      </c>
      <c r="B18" s="103" t="s">
        <v>68</v>
      </c>
      <c r="C18" s="104"/>
      <c r="D18" s="104"/>
      <c r="E18" s="104"/>
      <c r="F18" s="104"/>
      <c r="G18" s="105"/>
      <c r="H18" s="104"/>
      <c r="I18" s="104"/>
      <c r="J18" s="104"/>
      <c r="K18" s="104"/>
      <c r="L18" s="104"/>
      <c r="M18" s="104"/>
      <c r="N18" s="104"/>
      <c r="O18" s="104"/>
      <c r="P18" s="104">
        <f t="shared" si="0"/>
        <v>0</v>
      </c>
    </row>
    <row r="19" spans="1:19" x14ac:dyDescent="0.25">
      <c r="A19" s="106">
        <v>16</v>
      </c>
      <c r="B19" s="98" t="s">
        <v>95</v>
      </c>
      <c r="C19" s="44"/>
      <c r="D19" s="44"/>
      <c r="E19" s="44"/>
      <c r="F19" s="44"/>
      <c r="G19" s="62"/>
      <c r="H19" s="44"/>
      <c r="I19" s="44"/>
      <c r="J19" s="44"/>
      <c r="K19" s="44"/>
      <c r="L19" s="44"/>
      <c r="M19" s="44"/>
      <c r="N19" s="44"/>
      <c r="O19" s="44"/>
      <c r="P19" s="44">
        <f t="shared" si="0"/>
        <v>0</v>
      </c>
    </row>
    <row r="20" spans="1:19" x14ac:dyDescent="0.25">
      <c r="A20" s="102">
        <v>17</v>
      </c>
      <c r="B20" s="103" t="s">
        <v>19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>
        <f t="shared" si="0"/>
        <v>0</v>
      </c>
    </row>
    <row r="21" spans="1:19" x14ac:dyDescent="0.25">
      <c r="A21" s="102">
        <v>18</v>
      </c>
      <c r="B21" s="103" t="s">
        <v>132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>
        <f t="shared" si="0"/>
        <v>0</v>
      </c>
    </row>
    <row r="22" spans="1:19" x14ac:dyDescent="0.25">
      <c r="A22" s="106">
        <v>19</v>
      </c>
      <c r="B22" s="98" t="s">
        <v>23</v>
      </c>
      <c r="C22" s="44"/>
      <c r="D22" s="44"/>
      <c r="E22" s="44"/>
      <c r="F22" s="44"/>
      <c r="G22" s="62"/>
      <c r="H22" s="44"/>
      <c r="I22" s="44"/>
      <c r="J22" s="44"/>
      <c r="K22" s="44"/>
      <c r="L22" s="44"/>
      <c r="M22" s="44"/>
      <c r="N22" s="44"/>
      <c r="O22" s="44"/>
      <c r="P22" s="44">
        <f t="shared" si="0"/>
        <v>0</v>
      </c>
    </row>
    <row r="23" spans="1:19" x14ac:dyDescent="0.25">
      <c r="A23" s="102">
        <v>20</v>
      </c>
      <c r="B23" s="103" t="s">
        <v>20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>
        <f t="shared" si="0"/>
        <v>0</v>
      </c>
    </row>
    <row r="24" spans="1:19" x14ac:dyDescent="0.25">
      <c r="A24" s="106">
        <v>21</v>
      </c>
      <c r="B24" s="98" t="s">
        <v>21</v>
      </c>
      <c r="C24" s="44"/>
      <c r="D24" s="44"/>
      <c r="E24" s="44"/>
      <c r="F24" s="44"/>
      <c r="G24" s="62"/>
      <c r="H24" s="44"/>
      <c r="I24" s="44"/>
      <c r="J24" s="44"/>
      <c r="K24" s="44"/>
      <c r="L24" s="44"/>
      <c r="M24" s="44"/>
      <c r="N24" s="44"/>
      <c r="O24" s="44"/>
      <c r="P24" s="44">
        <f t="shared" si="0"/>
        <v>0</v>
      </c>
    </row>
    <row r="25" spans="1:19" x14ac:dyDescent="0.25">
      <c r="A25" s="102">
        <v>22</v>
      </c>
      <c r="B25" s="103" t="s">
        <v>92</v>
      </c>
      <c r="C25" s="13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>
        <f t="shared" si="0"/>
        <v>0</v>
      </c>
    </row>
    <row r="26" spans="1:19" x14ac:dyDescent="0.25">
      <c r="A26" s="106">
        <v>23</v>
      </c>
      <c r="B26" s="98" t="s">
        <v>161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>
        <f t="shared" si="0"/>
        <v>0</v>
      </c>
    </row>
    <row r="27" spans="1:19" x14ac:dyDescent="0.25">
      <c r="A27" s="102">
        <v>24</v>
      </c>
      <c r="B27" s="103" t="s">
        <v>64</v>
      </c>
      <c r="C27" s="104">
        <v>300</v>
      </c>
      <c r="D27" s="104"/>
      <c r="E27" s="104"/>
      <c r="F27" s="104"/>
      <c r="G27" s="105"/>
      <c r="H27" s="104"/>
      <c r="I27" s="104"/>
      <c r="J27" s="104"/>
      <c r="K27" s="104"/>
      <c r="L27" s="104"/>
      <c r="M27" s="104"/>
      <c r="N27" s="104"/>
      <c r="O27" s="104"/>
      <c r="P27" s="104">
        <f t="shared" si="0"/>
        <v>300</v>
      </c>
    </row>
    <row r="28" spans="1:19" x14ac:dyDescent="0.25">
      <c r="A28" s="106">
        <v>25</v>
      </c>
      <c r="B28" s="98" t="s">
        <v>123</v>
      </c>
      <c r="C28" s="44">
        <v>250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>
        <f t="shared" ref="P28:P29" si="1">SUM(C28:N28)</f>
        <v>250</v>
      </c>
    </row>
    <row r="29" spans="1:19" x14ac:dyDescent="0.25">
      <c r="A29" s="102">
        <v>26</v>
      </c>
      <c r="B29" s="103" t="s">
        <v>35</v>
      </c>
      <c r="C29" s="104"/>
      <c r="D29" s="104"/>
      <c r="E29" s="104"/>
      <c r="F29" s="104"/>
      <c r="G29" s="105"/>
      <c r="H29" s="104"/>
      <c r="I29" s="104"/>
      <c r="J29" s="104"/>
      <c r="K29" s="104"/>
      <c r="L29" s="104"/>
      <c r="M29" s="104"/>
      <c r="N29" s="104"/>
      <c r="O29" s="104"/>
      <c r="P29" s="104">
        <f t="shared" si="1"/>
        <v>0</v>
      </c>
    </row>
    <row r="30" spans="1:19" ht="15.75" thickBot="1" x14ac:dyDescent="0.3">
      <c r="A30" s="45"/>
      <c r="B30" s="7" t="s">
        <v>14</v>
      </c>
      <c r="C30" s="36">
        <f t="shared" ref="C30:L30" si="2">SUM(C4:C29)</f>
        <v>6462.07</v>
      </c>
      <c r="D30" s="36">
        <f t="shared" si="2"/>
        <v>0</v>
      </c>
      <c r="E30" s="36">
        <f t="shared" si="2"/>
        <v>0</v>
      </c>
      <c r="F30" s="36">
        <f t="shared" si="2"/>
        <v>0</v>
      </c>
      <c r="G30" s="36">
        <f t="shared" si="2"/>
        <v>0</v>
      </c>
      <c r="H30" s="36">
        <f t="shared" si="2"/>
        <v>0</v>
      </c>
      <c r="I30" s="36">
        <f t="shared" si="2"/>
        <v>0</v>
      </c>
      <c r="J30" s="36">
        <f t="shared" si="2"/>
        <v>0</v>
      </c>
      <c r="K30" s="36">
        <f t="shared" si="2"/>
        <v>0</v>
      </c>
      <c r="L30" s="36">
        <f t="shared" si="2"/>
        <v>0</v>
      </c>
      <c r="M30" s="36">
        <f t="shared" ref="M30" si="3">SUM(M4:M29)</f>
        <v>0</v>
      </c>
      <c r="N30" s="36">
        <f>SUM(N4:N29)</f>
        <v>0</v>
      </c>
      <c r="O30" s="36"/>
      <c r="P30" s="37">
        <f>SUM(P4:P29)</f>
        <v>6462.07</v>
      </c>
      <c r="S30" s="57"/>
    </row>
    <row r="31" spans="1:19" ht="16.5" customHeight="1" thickTop="1" x14ac:dyDescent="0.25">
      <c r="A31" s="17"/>
      <c r="B31" s="32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9"/>
    </row>
    <row r="32" spans="1:19" x14ac:dyDescent="0.25">
      <c r="C32" s="33"/>
      <c r="D32" s="18"/>
      <c r="E32" s="18"/>
      <c r="K32" s="57"/>
      <c r="M32" s="6"/>
      <c r="N32" s="2"/>
      <c r="O32" s="2"/>
      <c r="P32" s="3"/>
    </row>
    <row r="33" spans="2:16" x14ac:dyDescent="0.25">
      <c r="B33" s="3"/>
      <c r="C33" s="33" t="s">
        <v>65</v>
      </c>
      <c r="D33" s="18"/>
      <c r="E33" s="18"/>
      <c r="M33" s="59"/>
      <c r="N33" s="2"/>
      <c r="O33" s="2"/>
      <c r="P33" s="3"/>
    </row>
    <row r="34" spans="2:16" x14ac:dyDescent="0.25">
      <c r="B34" s="3"/>
      <c r="C34" s="33"/>
      <c r="D34" s="18"/>
      <c r="E34" s="18"/>
      <c r="M34" s="6"/>
      <c r="N34" s="2"/>
      <c r="O34" s="2"/>
      <c r="P34" s="3"/>
    </row>
    <row r="35" spans="2:16" x14ac:dyDescent="0.25">
      <c r="B35" s="3"/>
      <c r="C35" s="33"/>
      <c r="D35" s="18"/>
      <c r="E35" s="18"/>
      <c r="M35" s="59"/>
      <c r="N35" s="2"/>
      <c r="O35" s="2"/>
      <c r="P35" s="3"/>
    </row>
    <row r="36" spans="2:16" x14ac:dyDescent="0.25">
      <c r="B36" s="3"/>
      <c r="C36" s="33"/>
      <c r="D36" s="18"/>
      <c r="E36" s="18"/>
      <c r="M36" s="59"/>
      <c r="N36" s="8"/>
      <c r="O36" s="8"/>
      <c r="P36" s="8"/>
    </row>
    <row r="37" spans="2:16" x14ac:dyDescent="0.25">
      <c r="B37" s="3"/>
      <c r="C37" s="33"/>
      <c r="D37" s="18"/>
      <c r="E37" s="18"/>
      <c r="M37" s="9"/>
      <c r="N37" s="2"/>
      <c r="O37" s="2"/>
    </row>
    <row r="38" spans="2:16" x14ac:dyDescent="0.25">
      <c r="B38" s="3"/>
      <c r="C38" s="33"/>
      <c r="D38" s="18"/>
      <c r="E38" s="18"/>
      <c r="N38" s="10"/>
      <c r="O38" s="10"/>
      <c r="P38" s="11"/>
    </row>
    <row r="40" spans="2:16" x14ac:dyDescent="0.25">
      <c r="B40" s="3"/>
    </row>
    <row r="41" spans="2:16" x14ac:dyDescent="0.25">
      <c r="B41" s="3"/>
    </row>
    <row r="42" spans="2:16" x14ac:dyDescent="0.25">
      <c r="B42" s="3"/>
    </row>
    <row r="44" spans="2:16" x14ac:dyDescent="0.25">
      <c r="B44" s="3"/>
    </row>
    <row r="45" spans="2:16" x14ac:dyDescent="0.25">
      <c r="B45" s="3"/>
    </row>
    <row r="46" spans="2:16" x14ac:dyDescent="0.25">
      <c r="B46" s="3"/>
    </row>
    <row r="47" spans="2:16" x14ac:dyDescent="0.25">
      <c r="B47" s="3"/>
    </row>
    <row r="48" spans="2:16" x14ac:dyDescent="0.25">
      <c r="B48" s="3"/>
    </row>
    <row r="49" spans="2:2" x14ac:dyDescent="0.25">
      <c r="B49" s="3"/>
    </row>
  </sheetData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CB33-24EF-478E-A943-4655836854CE}">
  <sheetPr codeName="Sheet2">
    <pageSetUpPr fitToPage="1"/>
  </sheetPr>
  <dimension ref="A1:D40"/>
  <sheetViews>
    <sheetView topLeftCell="A18" zoomScale="85" zoomScaleNormal="85" workbookViewId="0">
      <selection activeCell="C5" sqref="C5:C40"/>
    </sheetView>
  </sheetViews>
  <sheetFormatPr defaultRowHeight="15" x14ac:dyDescent="0.25"/>
  <cols>
    <col min="1" max="1" width="20" bestFit="1" customWidth="1"/>
    <col min="2" max="2" width="34" customWidth="1"/>
    <col min="3" max="3" width="12" customWidth="1"/>
    <col min="4" max="4" width="12.7109375" bestFit="1" customWidth="1"/>
  </cols>
  <sheetData>
    <row r="1" spans="1:4" x14ac:dyDescent="0.25">
      <c r="A1" s="17" t="s">
        <v>186</v>
      </c>
    </row>
    <row r="2" spans="1:4" x14ac:dyDescent="0.25">
      <c r="A2" s="17" t="s">
        <v>187</v>
      </c>
      <c r="B2" t="s">
        <v>97</v>
      </c>
      <c r="D2" s="151" t="s">
        <v>263</v>
      </c>
    </row>
    <row r="3" spans="1:4" x14ac:dyDescent="0.25">
      <c r="A3" s="17" t="s">
        <v>98</v>
      </c>
      <c r="B3" t="s">
        <v>99</v>
      </c>
    </row>
    <row r="4" spans="1:4" x14ac:dyDescent="0.25">
      <c r="A4" s="17" t="s">
        <v>41</v>
      </c>
      <c r="B4" s="17" t="s">
        <v>188</v>
      </c>
      <c r="C4" s="17" t="s">
        <v>100</v>
      </c>
      <c r="D4" s="17" t="s">
        <v>162</v>
      </c>
    </row>
    <row r="5" spans="1:4" x14ac:dyDescent="0.25">
      <c r="A5" s="152" t="s">
        <v>189</v>
      </c>
      <c r="B5" t="s">
        <v>150</v>
      </c>
      <c r="C5">
        <v>200</v>
      </c>
      <c r="D5" t="s">
        <v>190</v>
      </c>
    </row>
    <row r="6" spans="1:4" x14ac:dyDescent="0.25">
      <c r="A6" t="s">
        <v>191</v>
      </c>
      <c r="B6" t="s">
        <v>192</v>
      </c>
      <c r="C6">
        <v>-170</v>
      </c>
      <c r="D6" t="s">
        <v>193</v>
      </c>
    </row>
    <row r="7" spans="1:4" x14ac:dyDescent="0.25">
      <c r="A7" t="s">
        <v>191</v>
      </c>
      <c r="B7" t="s">
        <v>36</v>
      </c>
      <c r="C7">
        <v>-549</v>
      </c>
      <c r="D7" t="s">
        <v>194</v>
      </c>
    </row>
    <row r="8" spans="1:4" x14ac:dyDescent="0.25">
      <c r="A8" t="s">
        <v>191</v>
      </c>
      <c r="B8" t="s">
        <v>195</v>
      </c>
      <c r="C8">
        <v>-2300</v>
      </c>
      <c r="D8" t="s">
        <v>196</v>
      </c>
    </row>
    <row r="9" spans="1:4" x14ac:dyDescent="0.25">
      <c r="A9" t="s">
        <v>197</v>
      </c>
      <c r="B9" t="s">
        <v>198</v>
      </c>
      <c r="C9">
        <v>170</v>
      </c>
      <c r="D9" t="s">
        <v>199</v>
      </c>
    </row>
    <row r="10" spans="1:4" x14ac:dyDescent="0.25">
      <c r="A10" t="s">
        <v>197</v>
      </c>
      <c r="B10" t="s">
        <v>200</v>
      </c>
      <c r="C10">
        <v>1100</v>
      </c>
      <c r="D10" t="s">
        <v>201</v>
      </c>
    </row>
    <row r="11" spans="1:4" x14ac:dyDescent="0.25">
      <c r="A11" t="s">
        <v>197</v>
      </c>
      <c r="B11" t="s">
        <v>202</v>
      </c>
      <c r="C11">
        <v>400</v>
      </c>
      <c r="D11" t="s">
        <v>203</v>
      </c>
    </row>
    <row r="12" spans="1:4" x14ac:dyDescent="0.25">
      <c r="A12" t="s">
        <v>197</v>
      </c>
      <c r="B12" t="s">
        <v>178</v>
      </c>
      <c r="C12">
        <v>150</v>
      </c>
      <c r="D12" t="s">
        <v>204</v>
      </c>
    </row>
    <row r="13" spans="1:4" x14ac:dyDescent="0.25">
      <c r="A13" t="s">
        <v>197</v>
      </c>
      <c r="B13" t="s">
        <v>153</v>
      </c>
      <c r="C13">
        <v>50</v>
      </c>
      <c r="D13" t="s">
        <v>205</v>
      </c>
    </row>
    <row r="14" spans="1:4" x14ac:dyDescent="0.25">
      <c r="A14" t="s">
        <v>197</v>
      </c>
      <c r="B14" t="s">
        <v>156</v>
      </c>
      <c r="C14">
        <v>-1</v>
      </c>
      <c r="D14" t="s">
        <v>206</v>
      </c>
    </row>
    <row r="15" spans="1:4" x14ac:dyDescent="0.25">
      <c r="A15" t="s">
        <v>207</v>
      </c>
      <c r="B15" t="s">
        <v>208</v>
      </c>
      <c r="C15">
        <v>-1000</v>
      </c>
      <c r="D15" t="s">
        <v>209</v>
      </c>
    </row>
    <row r="16" spans="1:4" x14ac:dyDescent="0.25">
      <c r="A16" t="s">
        <v>210</v>
      </c>
      <c r="B16" t="s">
        <v>211</v>
      </c>
      <c r="C16">
        <v>-8000</v>
      </c>
      <c r="D16" t="s">
        <v>212</v>
      </c>
    </row>
    <row r="17" spans="1:4" x14ac:dyDescent="0.25">
      <c r="A17" t="s">
        <v>210</v>
      </c>
      <c r="B17" t="s">
        <v>213</v>
      </c>
      <c r="C17">
        <v>-8094.6</v>
      </c>
      <c r="D17" t="s">
        <v>214</v>
      </c>
    </row>
    <row r="18" spans="1:4" x14ac:dyDescent="0.25">
      <c r="A18" t="s">
        <v>215</v>
      </c>
      <c r="B18" t="s">
        <v>202</v>
      </c>
      <c r="C18">
        <v>200</v>
      </c>
      <c r="D18" t="s">
        <v>216</v>
      </c>
    </row>
    <row r="19" spans="1:4" x14ac:dyDescent="0.25">
      <c r="A19" t="s">
        <v>217</v>
      </c>
      <c r="B19" t="s">
        <v>218</v>
      </c>
      <c r="C19">
        <v>427.67</v>
      </c>
      <c r="D19" t="s">
        <v>219</v>
      </c>
    </row>
    <row r="20" spans="1:4" x14ac:dyDescent="0.25">
      <c r="A20" t="s">
        <v>220</v>
      </c>
      <c r="B20" t="s">
        <v>221</v>
      </c>
      <c r="C20">
        <v>100</v>
      </c>
      <c r="D20" t="s">
        <v>222</v>
      </c>
    </row>
    <row r="21" spans="1:4" x14ac:dyDescent="0.25">
      <c r="A21" t="s">
        <v>223</v>
      </c>
      <c r="B21" t="s">
        <v>224</v>
      </c>
      <c r="C21">
        <v>1500</v>
      </c>
      <c r="D21" t="s">
        <v>225</v>
      </c>
    </row>
    <row r="22" spans="1:4" x14ac:dyDescent="0.25">
      <c r="A22" t="s">
        <v>226</v>
      </c>
      <c r="B22" t="s">
        <v>227</v>
      </c>
      <c r="C22">
        <v>1420</v>
      </c>
      <c r="D22" t="s">
        <v>228</v>
      </c>
    </row>
    <row r="23" spans="1:4" x14ac:dyDescent="0.25">
      <c r="A23" t="s">
        <v>229</v>
      </c>
      <c r="B23" t="s">
        <v>230</v>
      </c>
      <c r="C23">
        <v>100</v>
      </c>
      <c r="D23" t="s">
        <v>231</v>
      </c>
    </row>
    <row r="24" spans="1:4" x14ac:dyDescent="0.25">
      <c r="A24" t="s">
        <v>229</v>
      </c>
      <c r="B24" t="s">
        <v>232</v>
      </c>
      <c r="C24">
        <v>-5000</v>
      </c>
      <c r="D24" t="s">
        <v>233</v>
      </c>
    </row>
    <row r="25" spans="1:4" x14ac:dyDescent="0.25">
      <c r="A25" t="s">
        <v>234</v>
      </c>
      <c r="B25" t="s">
        <v>17</v>
      </c>
      <c r="C25">
        <v>500</v>
      </c>
      <c r="D25" t="s">
        <v>235</v>
      </c>
    </row>
    <row r="26" spans="1:4" x14ac:dyDescent="0.25">
      <c r="A26" t="s">
        <v>234</v>
      </c>
      <c r="B26" t="s">
        <v>180</v>
      </c>
      <c r="C26">
        <v>50</v>
      </c>
      <c r="D26" t="s">
        <v>236</v>
      </c>
    </row>
    <row r="27" spans="1:4" x14ac:dyDescent="0.25">
      <c r="A27" t="s">
        <v>237</v>
      </c>
      <c r="B27" t="s">
        <v>153</v>
      </c>
      <c r="C27">
        <v>150</v>
      </c>
      <c r="D27" t="s">
        <v>238</v>
      </c>
    </row>
    <row r="28" spans="1:4" x14ac:dyDescent="0.25">
      <c r="A28" t="s">
        <v>237</v>
      </c>
      <c r="B28" t="s">
        <v>179</v>
      </c>
      <c r="C28">
        <v>113</v>
      </c>
      <c r="D28" t="s">
        <v>239</v>
      </c>
    </row>
    <row r="29" spans="1:4" x14ac:dyDescent="0.25">
      <c r="A29" t="s">
        <v>237</v>
      </c>
      <c r="B29" t="s">
        <v>152</v>
      </c>
      <c r="C29">
        <v>100</v>
      </c>
      <c r="D29" t="s">
        <v>240</v>
      </c>
    </row>
    <row r="30" spans="1:4" x14ac:dyDescent="0.25">
      <c r="A30" t="s">
        <v>237</v>
      </c>
      <c r="B30" t="s">
        <v>241</v>
      </c>
      <c r="C30">
        <v>-3480</v>
      </c>
      <c r="D30" t="s">
        <v>242</v>
      </c>
    </row>
    <row r="31" spans="1:4" x14ac:dyDescent="0.25">
      <c r="A31" t="s">
        <v>243</v>
      </c>
      <c r="B31" t="s">
        <v>244</v>
      </c>
      <c r="C31">
        <v>230</v>
      </c>
      <c r="D31" t="s">
        <v>245</v>
      </c>
    </row>
    <row r="32" spans="1:4" x14ac:dyDescent="0.25">
      <c r="A32" t="s">
        <v>246</v>
      </c>
      <c r="B32" t="s">
        <v>247</v>
      </c>
      <c r="C32">
        <v>-56</v>
      </c>
      <c r="D32" t="s">
        <v>248</v>
      </c>
    </row>
    <row r="33" spans="1:4" x14ac:dyDescent="0.25">
      <c r="A33" t="s">
        <v>246</v>
      </c>
      <c r="B33" t="s">
        <v>151</v>
      </c>
      <c r="C33">
        <v>-80</v>
      </c>
      <c r="D33" t="s">
        <v>249</v>
      </c>
    </row>
    <row r="34" spans="1:4" x14ac:dyDescent="0.25">
      <c r="A34" t="s">
        <v>246</v>
      </c>
      <c r="B34" t="s">
        <v>250</v>
      </c>
      <c r="C34">
        <v>-12</v>
      </c>
      <c r="D34" t="s">
        <v>251</v>
      </c>
    </row>
    <row r="35" spans="1:4" x14ac:dyDescent="0.25">
      <c r="A35" t="s">
        <v>246</v>
      </c>
      <c r="B35" t="s">
        <v>36</v>
      </c>
      <c r="C35">
        <v>-549.5</v>
      </c>
      <c r="D35" t="s">
        <v>252</v>
      </c>
    </row>
    <row r="36" spans="1:4" x14ac:dyDescent="0.25">
      <c r="A36" t="s">
        <v>253</v>
      </c>
      <c r="B36" t="s">
        <v>254</v>
      </c>
      <c r="C36">
        <v>1500</v>
      </c>
      <c r="D36" t="s">
        <v>255</v>
      </c>
    </row>
    <row r="37" spans="1:4" x14ac:dyDescent="0.25">
      <c r="A37" t="s">
        <v>253</v>
      </c>
      <c r="B37" t="s">
        <v>256</v>
      </c>
      <c r="C37">
        <v>100</v>
      </c>
      <c r="D37" t="s">
        <v>257</v>
      </c>
    </row>
    <row r="38" spans="1:4" x14ac:dyDescent="0.25">
      <c r="A38" t="s">
        <v>253</v>
      </c>
      <c r="B38" t="s">
        <v>192</v>
      </c>
      <c r="C38">
        <v>-170</v>
      </c>
      <c r="D38" t="s">
        <v>258</v>
      </c>
    </row>
    <row r="39" spans="1:4" x14ac:dyDescent="0.25">
      <c r="A39" t="s">
        <v>259</v>
      </c>
      <c r="B39" t="s">
        <v>260</v>
      </c>
      <c r="C39">
        <v>174.4</v>
      </c>
      <c r="D39" t="s">
        <v>261</v>
      </c>
    </row>
    <row r="40" spans="1:4" x14ac:dyDescent="0.25">
      <c r="A40" t="s">
        <v>259</v>
      </c>
      <c r="B40" t="s">
        <v>177</v>
      </c>
      <c r="C40">
        <v>200</v>
      </c>
      <c r="D40" t="s">
        <v>262</v>
      </c>
    </row>
  </sheetData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U52"/>
  <sheetViews>
    <sheetView topLeftCell="F1" zoomScale="90" zoomScaleNormal="90" workbookViewId="0">
      <pane ySplit="4" topLeftCell="A27" activePane="bottomLeft" state="frozen"/>
      <selection activeCell="T15" sqref="T15"/>
      <selection pane="bottomLeft" activeCell="R43" sqref="R43"/>
    </sheetView>
  </sheetViews>
  <sheetFormatPr defaultRowHeight="15" x14ac:dyDescent="0.25"/>
  <cols>
    <col min="1" max="1" width="19.140625" style="23" bestFit="1" customWidth="1"/>
    <col min="2" max="2" width="50.85546875" bestFit="1" customWidth="1"/>
    <col min="3" max="3" width="14.28515625" style="107" customWidth="1"/>
    <col min="4" max="8" width="12.85546875" style="91" customWidth="1"/>
    <col min="9" max="9" width="12" style="91" customWidth="1"/>
    <col min="10" max="10" width="4.42578125" style="2" customWidth="1"/>
    <col min="11" max="11" width="13" style="91" customWidth="1"/>
    <col min="12" max="12" width="13" style="108" customWidth="1"/>
    <col min="13" max="15" width="13" style="91" customWidth="1"/>
    <col min="16" max="16" width="18.85546875" style="2" customWidth="1"/>
    <col min="17" max="18" width="13" style="2" customWidth="1"/>
    <col min="19" max="19" width="13" style="91" customWidth="1"/>
    <col min="20" max="20" width="11.42578125" style="91" customWidth="1"/>
    <col min="21" max="21" width="13" style="2" customWidth="1"/>
    <col min="22" max="22" width="9.28515625" bestFit="1" customWidth="1"/>
    <col min="23" max="23" width="10.7109375" customWidth="1"/>
    <col min="24" max="36" width="8.85546875"/>
  </cols>
  <sheetData>
    <row r="1" spans="1:21" x14ac:dyDescent="0.25">
      <c r="A1" s="146" t="s">
        <v>266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ht="15.75" thickBot="1" x14ac:dyDescent="0.3">
      <c r="I2" s="99"/>
    </row>
    <row r="3" spans="1:21" ht="15.75" thickBot="1" x14ac:dyDescent="0.3">
      <c r="D3" s="141" t="s">
        <v>58</v>
      </c>
      <c r="E3" s="144"/>
      <c r="F3" s="144"/>
      <c r="G3" s="144"/>
      <c r="H3" s="144"/>
      <c r="I3" s="145"/>
      <c r="J3" s="78"/>
      <c r="K3" s="141" t="s">
        <v>59</v>
      </c>
      <c r="L3" s="142"/>
      <c r="M3" s="142"/>
      <c r="N3" s="142"/>
      <c r="O3" s="142"/>
      <c r="P3" s="142"/>
      <c r="Q3" s="142"/>
      <c r="R3" s="142"/>
      <c r="S3" s="142"/>
      <c r="T3" s="142"/>
      <c r="U3" s="143"/>
    </row>
    <row r="4" spans="1:21" x14ac:dyDescent="0.25">
      <c r="A4" s="55" t="s">
        <v>41</v>
      </c>
      <c r="B4" s="56" t="s">
        <v>42</v>
      </c>
      <c r="C4" s="126" t="s">
        <v>43</v>
      </c>
      <c r="D4" s="139" t="s">
        <v>62</v>
      </c>
      <c r="E4" s="79" t="s">
        <v>31</v>
      </c>
      <c r="F4" s="79" t="s">
        <v>175</v>
      </c>
      <c r="G4" s="137" t="s">
        <v>308</v>
      </c>
      <c r="H4" s="86" t="s">
        <v>60</v>
      </c>
      <c r="I4" s="80" t="s">
        <v>37</v>
      </c>
      <c r="J4" s="81"/>
      <c r="K4" s="82" t="s">
        <v>31</v>
      </c>
      <c r="L4" s="109" t="s">
        <v>30</v>
      </c>
      <c r="M4" s="79" t="s">
        <v>38</v>
      </c>
      <c r="N4" s="79" t="s">
        <v>44</v>
      </c>
      <c r="O4" s="83" t="s">
        <v>63</v>
      </c>
      <c r="P4" s="79" t="s">
        <v>117</v>
      </c>
      <c r="Q4" s="79" t="s">
        <v>60</v>
      </c>
      <c r="R4" s="79" t="s">
        <v>75</v>
      </c>
      <c r="S4" s="137" t="s">
        <v>308</v>
      </c>
      <c r="T4" s="79" t="s">
        <v>37</v>
      </c>
      <c r="U4" s="80" t="s">
        <v>33</v>
      </c>
    </row>
    <row r="5" spans="1:21" ht="15.75" x14ac:dyDescent="0.25">
      <c r="A5" s="135" t="s">
        <v>189</v>
      </c>
      <c r="B5" s="118" t="s">
        <v>150</v>
      </c>
      <c r="C5" s="130">
        <v>200</v>
      </c>
      <c r="D5" s="140">
        <v>200</v>
      </c>
      <c r="E5" s="113"/>
      <c r="F5" s="112"/>
      <c r="G5" s="112"/>
      <c r="H5" s="116"/>
      <c r="I5" s="101"/>
      <c r="J5" s="81"/>
      <c r="K5" s="101"/>
      <c r="L5" s="114"/>
      <c r="M5" s="112"/>
      <c r="N5" s="112"/>
      <c r="O5" s="121"/>
      <c r="P5" s="112"/>
      <c r="Q5" s="112"/>
      <c r="R5" s="112"/>
      <c r="S5" s="112"/>
      <c r="T5" s="112"/>
      <c r="U5" s="101"/>
    </row>
    <row r="6" spans="1:21" ht="15.75" x14ac:dyDescent="0.25">
      <c r="A6" s="135" t="s">
        <v>191</v>
      </c>
      <c r="B6" s="118" t="s">
        <v>192</v>
      </c>
      <c r="C6" s="130">
        <v>-170</v>
      </c>
      <c r="D6" s="140"/>
      <c r="E6" s="113"/>
      <c r="F6" s="113"/>
      <c r="G6" s="113"/>
      <c r="H6" s="119"/>
      <c r="I6" s="89"/>
      <c r="J6" s="88"/>
      <c r="K6" s="89"/>
      <c r="L6" s="114"/>
      <c r="M6" s="113"/>
      <c r="N6" s="113"/>
      <c r="O6" s="115"/>
      <c r="P6" s="112"/>
      <c r="Q6" s="112"/>
      <c r="R6" s="112">
        <v>170</v>
      </c>
      <c r="S6" s="112"/>
      <c r="T6" s="112"/>
      <c r="U6" s="101"/>
    </row>
    <row r="7" spans="1:21" ht="15.75" x14ac:dyDescent="0.25">
      <c r="A7" s="135" t="s">
        <v>191</v>
      </c>
      <c r="B7" s="118" t="s">
        <v>36</v>
      </c>
      <c r="C7" s="130">
        <v>-549</v>
      </c>
      <c r="D7" s="140"/>
      <c r="E7" s="113"/>
      <c r="F7" s="113"/>
      <c r="G7" s="113"/>
      <c r="H7" s="119"/>
      <c r="I7" s="89"/>
      <c r="J7" s="88"/>
      <c r="K7" s="89"/>
      <c r="L7" s="114"/>
      <c r="M7" s="113"/>
      <c r="N7" s="113">
        <v>549</v>
      </c>
      <c r="O7" s="115"/>
      <c r="P7" s="112"/>
      <c r="Q7" s="112"/>
      <c r="R7" s="112"/>
      <c r="S7" s="112"/>
      <c r="T7" s="112"/>
      <c r="U7" s="101"/>
    </row>
    <row r="8" spans="1:21" ht="15.75" x14ac:dyDescent="0.25">
      <c r="A8" s="135" t="s">
        <v>191</v>
      </c>
      <c r="B8" s="118" t="s">
        <v>195</v>
      </c>
      <c r="C8" s="130">
        <v>-2300</v>
      </c>
      <c r="D8" s="140"/>
      <c r="E8" s="113"/>
      <c r="F8" s="113"/>
      <c r="G8" s="113"/>
      <c r="H8" s="119"/>
      <c r="I8" s="89"/>
      <c r="J8" s="88"/>
      <c r="K8" s="89"/>
      <c r="L8" s="114"/>
      <c r="M8" s="113">
        <v>2300</v>
      </c>
      <c r="N8" s="113"/>
      <c r="O8" s="115"/>
      <c r="P8" s="112"/>
      <c r="Q8" s="112"/>
      <c r="R8" s="112"/>
      <c r="S8" s="112"/>
      <c r="T8" s="112"/>
      <c r="U8" s="101"/>
    </row>
    <row r="9" spans="1:21" ht="15.75" x14ac:dyDescent="0.25">
      <c r="A9" s="135" t="s">
        <v>191</v>
      </c>
      <c r="B9" s="118" t="s">
        <v>306</v>
      </c>
      <c r="C9" s="130">
        <v>70</v>
      </c>
      <c r="D9" s="140"/>
      <c r="E9" s="113">
        <v>70</v>
      </c>
      <c r="F9" s="113"/>
      <c r="G9" s="113"/>
      <c r="H9" s="119"/>
      <c r="I9" s="89"/>
      <c r="J9" s="88"/>
      <c r="K9" s="89"/>
      <c r="L9" s="114"/>
      <c r="M9" s="113"/>
      <c r="N9" s="113"/>
      <c r="O9" s="115"/>
      <c r="P9" s="112"/>
      <c r="Q9" s="112"/>
      <c r="R9" s="112"/>
      <c r="S9" s="112"/>
      <c r="T9" s="112"/>
      <c r="U9" s="101"/>
    </row>
    <row r="10" spans="1:21" ht="15.75" x14ac:dyDescent="0.25">
      <c r="A10" s="135" t="s">
        <v>197</v>
      </c>
      <c r="B10" s="118" t="s">
        <v>267</v>
      </c>
      <c r="C10" s="130">
        <v>170</v>
      </c>
      <c r="D10" s="140"/>
      <c r="E10" s="113">
        <v>170</v>
      </c>
      <c r="F10" s="113"/>
      <c r="G10" s="113"/>
      <c r="H10" s="119"/>
      <c r="I10" s="89"/>
      <c r="J10" s="88"/>
      <c r="K10" s="89"/>
      <c r="L10" s="114"/>
      <c r="M10" s="113"/>
      <c r="N10" s="113"/>
      <c r="O10" s="115"/>
      <c r="P10" s="112"/>
      <c r="Q10" s="112"/>
      <c r="R10" s="112"/>
      <c r="S10" s="112"/>
      <c r="T10" s="112"/>
      <c r="U10" s="101"/>
    </row>
    <row r="11" spans="1:21" ht="15.75" x14ac:dyDescent="0.25">
      <c r="A11" s="135" t="s">
        <v>197</v>
      </c>
      <c r="B11" s="122" t="s">
        <v>200</v>
      </c>
      <c r="C11" s="127">
        <v>1100</v>
      </c>
      <c r="D11" s="140">
        <v>1100</v>
      </c>
      <c r="E11" s="113"/>
      <c r="F11" s="113"/>
      <c r="G11" s="113"/>
      <c r="H11" s="119"/>
      <c r="I11" s="89"/>
      <c r="J11" s="88"/>
      <c r="K11" s="89"/>
      <c r="L11" s="114"/>
      <c r="M11" s="113"/>
      <c r="N11" s="113"/>
      <c r="O11" s="115"/>
      <c r="P11" s="112"/>
      <c r="Q11" s="112"/>
      <c r="R11" s="112"/>
      <c r="S11" s="112"/>
      <c r="T11" s="112"/>
      <c r="U11" s="101"/>
    </row>
    <row r="12" spans="1:21" ht="15.75" x14ac:dyDescent="0.25">
      <c r="A12" s="135" t="s">
        <v>197</v>
      </c>
      <c r="B12" s="122" t="s">
        <v>268</v>
      </c>
      <c r="C12" s="127">
        <v>400</v>
      </c>
      <c r="D12" s="140">
        <v>60</v>
      </c>
      <c r="E12" s="113">
        <v>340</v>
      </c>
      <c r="F12" s="113"/>
      <c r="G12" s="113"/>
      <c r="H12" s="119"/>
      <c r="I12" s="89"/>
      <c r="J12" s="88"/>
      <c r="K12" s="89"/>
      <c r="L12" s="114"/>
      <c r="M12" s="113"/>
      <c r="N12" s="113"/>
      <c r="O12" s="115"/>
      <c r="P12" s="112"/>
      <c r="Q12" s="112"/>
      <c r="R12" s="112"/>
      <c r="S12" s="112"/>
      <c r="T12" s="112"/>
      <c r="U12" s="101"/>
    </row>
    <row r="13" spans="1:21" ht="15.75" x14ac:dyDescent="0.25">
      <c r="A13" s="135" t="s">
        <v>197</v>
      </c>
      <c r="B13" s="122" t="s">
        <v>178</v>
      </c>
      <c r="C13" s="127">
        <v>150</v>
      </c>
      <c r="D13" s="140">
        <v>150</v>
      </c>
      <c r="E13" s="113"/>
      <c r="F13" s="113"/>
      <c r="G13" s="113"/>
      <c r="H13" s="119"/>
      <c r="I13" s="89"/>
      <c r="J13" s="88"/>
      <c r="K13" s="89"/>
      <c r="L13" s="114"/>
      <c r="M13" s="113"/>
      <c r="N13" s="113"/>
      <c r="O13" s="115"/>
      <c r="P13" s="112"/>
      <c r="Q13" s="112"/>
      <c r="R13" s="112"/>
      <c r="S13" s="112"/>
      <c r="T13" s="112"/>
      <c r="U13" s="101"/>
    </row>
    <row r="14" spans="1:21" ht="15.75" x14ac:dyDescent="0.25">
      <c r="A14" s="135" t="s">
        <v>197</v>
      </c>
      <c r="B14" s="122" t="s">
        <v>153</v>
      </c>
      <c r="C14" s="127">
        <v>50</v>
      </c>
      <c r="D14" s="140">
        <v>50</v>
      </c>
      <c r="E14" s="113"/>
      <c r="F14" s="113"/>
      <c r="G14" s="113"/>
      <c r="H14" s="119"/>
      <c r="I14" s="89"/>
      <c r="J14" s="88"/>
      <c r="K14" s="89"/>
      <c r="L14" s="114"/>
      <c r="M14" s="113"/>
      <c r="N14" s="113"/>
      <c r="O14" s="115"/>
      <c r="P14" s="112"/>
      <c r="Q14" s="112"/>
      <c r="R14" s="112"/>
      <c r="S14" s="112"/>
      <c r="T14" s="112"/>
      <c r="U14" s="101"/>
    </row>
    <row r="15" spans="1:21" ht="15.75" x14ac:dyDescent="0.25">
      <c r="A15" s="135" t="s">
        <v>197</v>
      </c>
      <c r="B15" s="122" t="s">
        <v>156</v>
      </c>
      <c r="C15" s="127">
        <v>-1</v>
      </c>
      <c r="D15" s="140"/>
      <c r="E15" s="113"/>
      <c r="F15" s="113"/>
      <c r="G15" s="113"/>
      <c r="H15" s="119"/>
      <c r="I15" s="89"/>
      <c r="J15" s="88"/>
      <c r="K15" s="89"/>
      <c r="L15" s="114"/>
      <c r="M15" s="113"/>
      <c r="N15" s="113"/>
      <c r="O15" s="115">
        <v>1</v>
      </c>
      <c r="P15" s="112"/>
      <c r="Q15" s="112"/>
      <c r="R15" s="112"/>
      <c r="S15" s="112"/>
      <c r="T15" s="112"/>
      <c r="U15" s="101"/>
    </row>
    <row r="16" spans="1:21" ht="15.75" x14ac:dyDescent="0.25">
      <c r="A16" s="135" t="s">
        <v>207</v>
      </c>
      <c r="B16" s="122" t="s">
        <v>208</v>
      </c>
      <c r="C16" s="127">
        <v>-1000</v>
      </c>
      <c r="D16" s="140"/>
      <c r="E16" s="113"/>
      <c r="F16" s="113"/>
      <c r="G16" s="113"/>
      <c r="H16" s="119"/>
      <c r="I16" s="89"/>
      <c r="J16" s="88"/>
      <c r="K16" s="89">
        <v>1000</v>
      </c>
      <c r="L16" s="114"/>
      <c r="M16" s="113"/>
      <c r="N16" s="113"/>
      <c r="O16" s="115"/>
      <c r="P16" s="112"/>
      <c r="Q16" s="112"/>
      <c r="R16" s="112"/>
      <c r="S16" s="112"/>
      <c r="T16" s="112"/>
      <c r="U16" s="101"/>
    </row>
    <row r="17" spans="1:21" ht="15.75" x14ac:dyDescent="0.25">
      <c r="A17" s="135" t="s">
        <v>210</v>
      </c>
      <c r="B17" s="122" t="s">
        <v>211</v>
      </c>
      <c r="C17" s="127">
        <v>-8000</v>
      </c>
      <c r="D17" s="140"/>
      <c r="E17" s="113"/>
      <c r="F17" s="113"/>
      <c r="G17" s="113"/>
      <c r="H17" s="119"/>
      <c r="I17" s="89"/>
      <c r="J17" s="88"/>
      <c r="K17" s="89"/>
      <c r="L17" s="114"/>
      <c r="M17" s="113"/>
      <c r="N17" s="113"/>
      <c r="O17" s="115"/>
      <c r="P17" s="112"/>
      <c r="Q17" s="112"/>
      <c r="R17" s="112"/>
      <c r="S17" s="112"/>
      <c r="T17" s="112">
        <v>8000</v>
      </c>
      <c r="U17" s="101"/>
    </row>
    <row r="18" spans="1:21" ht="15.75" x14ac:dyDescent="0.25">
      <c r="A18" s="135" t="s">
        <v>210</v>
      </c>
      <c r="B18" s="122" t="s">
        <v>213</v>
      </c>
      <c r="C18" s="127">
        <v>-8094.6</v>
      </c>
      <c r="D18" s="140"/>
      <c r="E18" s="113"/>
      <c r="F18" s="113"/>
      <c r="G18" s="113"/>
      <c r="H18" s="119"/>
      <c r="I18" s="89"/>
      <c r="J18" s="88"/>
      <c r="K18" s="89">
        <v>8094.6</v>
      </c>
      <c r="L18" s="114"/>
      <c r="M18" s="113"/>
      <c r="N18" s="113"/>
      <c r="O18" s="115"/>
      <c r="P18" s="112"/>
      <c r="Q18" s="112"/>
      <c r="R18" s="112"/>
      <c r="S18" s="112"/>
      <c r="T18" s="112"/>
      <c r="U18" s="101"/>
    </row>
    <row r="19" spans="1:21" ht="15.75" x14ac:dyDescent="0.25">
      <c r="A19" s="135" t="s">
        <v>309</v>
      </c>
      <c r="B19" s="122" t="s">
        <v>310</v>
      </c>
      <c r="C19" s="127">
        <v>1190</v>
      </c>
      <c r="D19" s="140"/>
      <c r="E19" s="113">
        <v>1190</v>
      </c>
      <c r="F19" s="113"/>
      <c r="G19" s="113"/>
      <c r="H19" s="119"/>
      <c r="I19" s="89"/>
      <c r="J19" s="88"/>
      <c r="K19" s="89"/>
      <c r="L19" s="114"/>
      <c r="M19" s="113"/>
      <c r="N19" s="113"/>
      <c r="O19" s="115"/>
      <c r="P19" s="112"/>
      <c r="Q19" s="112"/>
      <c r="R19" s="112"/>
      <c r="S19" s="112"/>
      <c r="T19" s="112"/>
      <c r="U19" s="101"/>
    </row>
    <row r="20" spans="1:21" ht="15.75" x14ac:dyDescent="0.25">
      <c r="A20" s="135" t="s">
        <v>215</v>
      </c>
      <c r="B20" s="122" t="s">
        <v>307</v>
      </c>
      <c r="C20" s="127">
        <v>200</v>
      </c>
      <c r="D20" s="140"/>
      <c r="E20" s="113">
        <v>200</v>
      </c>
      <c r="F20" s="113"/>
      <c r="G20" s="113"/>
      <c r="H20" s="119"/>
      <c r="I20" s="89"/>
      <c r="J20" s="88"/>
      <c r="K20" s="89"/>
      <c r="L20" s="114"/>
      <c r="M20" s="113"/>
      <c r="N20" s="113"/>
      <c r="O20" s="115"/>
      <c r="P20" s="112"/>
      <c r="Q20" s="112"/>
      <c r="R20" s="112"/>
      <c r="S20" s="112"/>
      <c r="T20" s="112"/>
      <c r="U20" s="101"/>
    </row>
    <row r="21" spans="1:21" ht="15.75" x14ac:dyDescent="0.25">
      <c r="A21" s="135" t="s">
        <v>217</v>
      </c>
      <c r="B21" s="122" t="s">
        <v>218</v>
      </c>
      <c r="C21" s="127">
        <v>427.67</v>
      </c>
      <c r="D21" s="140">
        <v>427.67</v>
      </c>
      <c r="E21" s="113"/>
      <c r="F21" s="113"/>
      <c r="G21" s="113"/>
      <c r="H21" s="119"/>
      <c r="I21" s="89"/>
      <c r="J21" s="88"/>
      <c r="K21" s="89"/>
      <c r="L21" s="114"/>
      <c r="M21" s="113"/>
      <c r="N21" s="113"/>
      <c r="O21" s="115"/>
      <c r="P21" s="112"/>
      <c r="Q21" s="112"/>
      <c r="R21" s="112"/>
      <c r="S21" s="112"/>
      <c r="T21" s="112"/>
      <c r="U21" s="101"/>
    </row>
    <row r="22" spans="1:21" ht="15.75" x14ac:dyDescent="0.25">
      <c r="A22" s="135" t="s">
        <v>220</v>
      </c>
      <c r="B22" s="118" t="s">
        <v>221</v>
      </c>
      <c r="C22" s="127">
        <v>100</v>
      </c>
      <c r="D22" s="140">
        <v>100</v>
      </c>
      <c r="E22" s="113"/>
      <c r="F22" s="113"/>
      <c r="G22" s="113"/>
      <c r="H22" s="119"/>
      <c r="I22" s="89"/>
      <c r="J22" s="88"/>
      <c r="K22" s="89"/>
      <c r="L22" s="114"/>
      <c r="M22" s="113"/>
      <c r="N22" s="113"/>
      <c r="O22" s="115"/>
      <c r="P22" s="112"/>
      <c r="Q22" s="112"/>
      <c r="R22" s="112"/>
      <c r="S22" s="112"/>
      <c r="T22" s="112"/>
      <c r="U22" s="101"/>
    </row>
    <row r="23" spans="1:21" ht="15.75" x14ac:dyDescent="0.25">
      <c r="A23" s="135" t="s">
        <v>223</v>
      </c>
      <c r="B23" s="122" t="s">
        <v>224</v>
      </c>
      <c r="C23" s="127">
        <v>1500</v>
      </c>
      <c r="D23" s="140">
        <v>1500</v>
      </c>
      <c r="E23" s="113"/>
      <c r="F23" s="113"/>
      <c r="G23" s="113"/>
      <c r="H23" s="119"/>
      <c r="I23" s="89"/>
      <c r="J23" s="88"/>
      <c r="K23" s="89"/>
      <c r="L23" s="114"/>
      <c r="M23" s="113"/>
      <c r="N23" s="113"/>
      <c r="O23" s="115"/>
      <c r="P23" s="112"/>
      <c r="Q23" s="112"/>
      <c r="R23" s="112"/>
      <c r="S23" s="112"/>
      <c r="T23" s="112"/>
      <c r="U23" s="101"/>
    </row>
    <row r="24" spans="1:21" ht="15.75" x14ac:dyDescent="0.25">
      <c r="A24" s="135" t="s">
        <v>226</v>
      </c>
      <c r="B24" s="122" t="s">
        <v>227</v>
      </c>
      <c r="C24" s="127">
        <v>1420</v>
      </c>
      <c r="D24" s="140"/>
      <c r="E24" s="113">
        <v>1420</v>
      </c>
      <c r="F24" s="113"/>
      <c r="G24" s="113"/>
      <c r="H24" s="119"/>
      <c r="I24" s="89"/>
      <c r="J24" s="88"/>
      <c r="K24" s="89"/>
      <c r="L24" s="114"/>
      <c r="M24" s="113"/>
      <c r="N24" s="113"/>
      <c r="O24" s="115"/>
      <c r="P24" s="112"/>
      <c r="Q24" s="112"/>
      <c r="R24" s="112"/>
      <c r="S24" s="112"/>
      <c r="T24" s="112"/>
      <c r="U24" s="101"/>
    </row>
    <row r="25" spans="1:21" ht="15.75" x14ac:dyDescent="0.25">
      <c r="A25" s="135" t="s">
        <v>229</v>
      </c>
      <c r="B25" s="122" t="s">
        <v>230</v>
      </c>
      <c r="C25" s="127">
        <v>100</v>
      </c>
      <c r="D25" s="140">
        <v>100</v>
      </c>
      <c r="E25" s="113"/>
      <c r="F25" s="113"/>
      <c r="G25" s="113"/>
      <c r="H25" s="119"/>
      <c r="I25" s="89"/>
      <c r="J25" s="88"/>
      <c r="K25" s="89"/>
      <c r="L25" s="114"/>
      <c r="M25" s="113"/>
      <c r="N25" s="113"/>
      <c r="O25" s="115"/>
      <c r="P25" s="112"/>
      <c r="Q25" s="112"/>
      <c r="R25" s="112"/>
      <c r="S25" s="112"/>
      <c r="T25" s="112"/>
      <c r="U25" s="101"/>
    </row>
    <row r="26" spans="1:21" ht="15.75" x14ac:dyDescent="0.25">
      <c r="A26" s="135" t="s">
        <v>229</v>
      </c>
      <c r="B26" s="122" t="s">
        <v>232</v>
      </c>
      <c r="C26" s="127">
        <v>-5000</v>
      </c>
      <c r="D26" s="140"/>
      <c r="E26" s="113"/>
      <c r="F26" s="113"/>
      <c r="G26" s="113"/>
      <c r="H26" s="119"/>
      <c r="I26" s="89"/>
      <c r="J26" s="88"/>
      <c r="K26" s="89"/>
      <c r="L26" s="114"/>
      <c r="M26" s="113"/>
      <c r="N26" s="113"/>
      <c r="O26" s="115"/>
      <c r="P26" s="112"/>
      <c r="Q26" s="112"/>
      <c r="R26" s="112"/>
      <c r="S26" s="112">
        <v>5000</v>
      </c>
      <c r="T26" s="112"/>
      <c r="U26" s="101"/>
    </row>
    <row r="27" spans="1:21" ht="15.75" x14ac:dyDescent="0.25">
      <c r="A27" s="135" t="s">
        <v>229</v>
      </c>
      <c r="B27" s="122" t="s">
        <v>312</v>
      </c>
      <c r="C27" s="127">
        <v>260</v>
      </c>
      <c r="D27" s="140"/>
      <c r="E27" s="113">
        <v>260</v>
      </c>
      <c r="F27" s="113"/>
      <c r="G27" s="113"/>
      <c r="H27" s="119"/>
      <c r="I27" s="89"/>
      <c r="J27" s="88"/>
      <c r="K27" s="89"/>
      <c r="L27" s="114"/>
      <c r="M27" s="113"/>
      <c r="N27" s="113"/>
      <c r="O27" s="115"/>
      <c r="P27" s="112"/>
      <c r="Q27" s="112"/>
      <c r="R27" s="112"/>
      <c r="S27" s="112"/>
      <c r="T27" s="112"/>
      <c r="U27" s="101"/>
    </row>
    <row r="28" spans="1:21" ht="15.75" x14ac:dyDescent="0.25">
      <c r="A28" s="135" t="s">
        <v>234</v>
      </c>
      <c r="B28" s="122" t="s">
        <v>17</v>
      </c>
      <c r="C28" s="127">
        <v>500</v>
      </c>
      <c r="D28" s="140">
        <v>500</v>
      </c>
      <c r="E28" s="113"/>
      <c r="F28" s="113"/>
      <c r="G28" s="113"/>
      <c r="H28" s="119"/>
      <c r="I28" s="89"/>
      <c r="J28" s="88"/>
      <c r="K28" s="89"/>
      <c r="L28" s="114"/>
      <c r="M28" s="113"/>
      <c r="N28" s="113"/>
      <c r="O28" s="115"/>
      <c r="P28" s="112"/>
      <c r="Q28" s="112"/>
      <c r="R28" s="112"/>
      <c r="S28" s="112"/>
      <c r="T28" s="112"/>
      <c r="U28" s="101"/>
    </row>
    <row r="29" spans="1:21" ht="15.75" x14ac:dyDescent="0.25">
      <c r="A29" s="135" t="s">
        <v>234</v>
      </c>
      <c r="B29" s="122" t="s">
        <v>180</v>
      </c>
      <c r="C29" s="127">
        <v>50</v>
      </c>
      <c r="D29" s="140">
        <v>50</v>
      </c>
      <c r="E29" s="113"/>
      <c r="F29" s="113"/>
      <c r="G29" s="113"/>
      <c r="H29" s="119"/>
      <c r="I29" s="89"/>
      <c r="J29" s="88"/>
      <c r="K29" s="89"/>
      <c r="L29" s="114"/>
      <c r="M29" s="113"/>
      <c r="N29" s="113"/>
      <c r="O29" s="115"/>
      <c r="P29" s="112"/>
      <c r="Q29" s="112"/>
      <c r="R29" s="112"/>
      <c r="S29" s="112"/>
      <c r="T29" s="112"/>
      <c r="U29" s="101"/>
    </row>
    <row r="30" spans="1:21" ht="15.75" x14ac:dyDescent="0.25">
      <c r="A30" s="135" t="s">
        <v>237</v>
      </c>
      <c r="B30" s="122" t="s">
        <v>153</v>
      </c>
      <c r="C30" s="127">
        <v>150</v>
      </c>
      <c r="D30" s="140">
        <v>150</v>
      </c>
      <c r="E30" s="113"/>
      <c r="F30" s="113"/>
      <c r="G30" s="113"/>
      <c r="H30" s="119"/>
      <c r="I30" s="89"/>
      <c r="J30" s="88"/>
      <c r="K30" s="89"/>
      <c r="L30" s="114"/>
      <c r="M30" s="113"/>
      <c r="N30" s="113"/>
      <c r="O30" s="115"/>
      <c r="P30" s="112"/>
      <c r="Q30" s="112"/>
      <c r="R30" s="112"/>
      <c r="S30" s="112"/>
      <c r="T30" s="112"/>
      <c r="U30" s="101"/>
    </row>
    <row r="31" spans="1:21" ht="15.75" x14ac:dyDescent="0.25">
      <c r="A31" s="135" t="s">
        <v>237</v>
      </c>
      <c r="B31" s="122" t="s">
        <v>313</v>
      </c>
      <c r="C31" s="127">
        <v>113</v>
      </c>
      <c r="D31" s="140"/>
      <c r="E31" s="113">
        <v>113</v>
      </c>
      <c r="F31" s="113"/>
      <c r="G31" s="113"/>
      <c r="H31" s="119"/>
      <c r="I31" s="89"/>
      <c r="J31" s="88"/>
      <c r="K31" s="89"/>
      <c r="L31" s="114"/>
      <c r="M31" s="113"/>
      <c r="N31" s="113"/>
      <c r="O31" s="115"/>
      <c r="P31" s="112"/>
      <c r="Q31" s="112"/>
      <c r="R31" s="112"/>
      <c r="S31" s="112"/>
      <c r="T31" s="112"/>
      <c r="U31" s="101"/>
    </row>
    <row r="32" spans="1:21" ht="15.75" x14ac:dyDescent="0.25">
      <c r="A32" s="135" t="s">
        <v>237</v>
      </c>
      <c r="B32" s="122" t="s">
        <v>152</v>
      </c>
      <c r="C32" s="127">
        <v>100</v>
      </c>
      <c r="D32" s="140">
        <v>100</v>
      </c>
      <c r="E32" s="113"/>
      <c r="F32" s="113"/>
      <c r="G32" s="113"/>
      <c r="H32" s="119"/>
      <c r="I32" s="89"/>
      <c r="J32" s="88"/>
      <c r="K32" s="89"/>
      <c r="L32" s="114"/>
      <c r="M32" s="113"/>
      <c r="N32" s="113"/>
      <c r="O32" s="115"/>
      <c r="P32" s="112"/>
      <c r="Q32" s="112"/>
      <c r="R32" s="112"/>
      <c r="S32" s="112"/>
      <c r="T32" s="112"/>
      <c r="U32" s="101"/>
    </row>
    <row r="33" spans="1:21" ht="15.75" x14ac:dyDescent="0.25">
      <c r="A33" s="135" t="s">
        <v>237</v>
      </c>
      <c r="B33" s="122" t="s">
        <v>241</v>
      </c>
      <c r="C33" s="127">
        <v>-3480</v>
      </c>
      <c r="D33" s="140"/>
      <c r="E33" s="113"/>
      <c r="F33" s="113"/>
      <c r="G33" s="113"/>
      <c r="H33" s="119"/>
      <c r="I33" s="89"/>
      <c r="J33" s="88"/>
      <c r="K33" s="89"/>
      <c r="L33" s="114">
        <v>3480</v>
      </c>
      <c r="M33" s="113"/>
      <c r="N33" s="113"/>
      <c r="O33" s="115"/>
      <c r="P33" s="112"/>
      <c r="Q33" s="112"/>
      <c r="R33" s="112"/>
      <c r="S33" s="112"/>
      <c r="T33" s="112"/>
      <c r="U33" s="101"/>
    </row>
    <row r="34" spans="1:21" ht="15.75" x14ac:dyDescent="0.25">
      <c r="A34" s="135" t="s">
        <v>237</v>
      </c>
      <c r="B34" s="122" t="s">
        <v>311</v>
      </c>
      <c r="C34" s="127">
        <v>-1520</v>
      </c>
      <c r="D34" s="140"/>
      <c r="E34" s="113"/>
      <c r="F34" s="113"/>
      <c r="G34" s="113"/>
      <c r="H34" s="119"/>
      <c r="I34" s="89"/>
      <c r="J34" s="88"/>
      <c r="K34" s="89"/>
      <c r="L34" s="114">
        <v>1520</v>
      </c>
      <c r="M34" s="113"/>
      <c r="N34" s="113"/>
      <c r="O34" s="115"/>
      <c r="P34" s="112"/>
      <c r="Q34" s="112"/>
      <c r="R34" s="112"/>
      <c r="S34" s="112"/>
      <c r="T34" s="112"/>
      <c r="U34" s="101"/>
    </row>
    <row r="35" spans="1:21" ht="15.75" x14ac:dyDescent="0.25">
      <c r="A35" s="135" t="s">
        <v>243</v>
      </c>
      <c r="B35" s="122" t="s">
        <v>244</v>
      </c>
      <c r="C35" s="127">
        <v>230</v>
      </c>
      <c r="D35" s="140"/>
      <c r="E35" s="113"/>
      <c r="F35" s="113"/>
      <c r="G35" s="113">
        <v>230</v>
      </c>
      <c r="H35" s="119"/>
      <c r="I35" s="89"/>
      <c r="J35" s="88"/>
      <c r="K35" s="89"/>
      <c r="L35" s="114"/>
      <c r="M35" s="113"/>
      <c r="N35" s="113"/>
      <c r="O35" s="115"/>
      <c r="P35" s="112"/>
      <c r="Q35" s="112"/>
      <c r="R35" s="112"/>
      <c r="S35" s="112"/>
      <c r="T35" s="112"/>
      <c r="U35" s="101"/>
    </row>
    <row r="36" spans="1:21" ht="15.75" x14ac:dyDescent="0.25">
      <c r="A36" s="135" t="s">
        <v>246</v>
      </c>
      <c r="B36" s="122" t="s">
        <v>247</v>
      </c>
      <c r="C36" s="127">
        <v>-56</v>
      </c>
      <c r="D36" s="140"/>
      <c r="E36" s="113"/>
      <c r="F36" s="113"/>
      <c r="G36" s="113"/>
      <c r="H36" s="119"/>
      <c r="I36" s="89"/>
      <c r="J36" s="88"/>
      <c r="K36" s="89"/>
      <c r="L36" s="114"/>
      <c r="M36" s="113"/>
      <c r="N36" s="113"/>
      <c r="O36" s="115">
        <v>56</v>
      </c>
      <c r="P36" s="112"/>
      <c r="Q36" s="112"/>
      <c r="R36" s="112"/>
      <c r="S36" s="112"/>
      <c r="T36" s="112"/>
      <c r="U36" s="101"/>
    </row>
    <row r="37" spans="1:21" ht="15.75" x14ac:dyDescent="0.25">
      <c r="A37" s="135" t="s">
        <v>246</v>
      </c>
      <c r="B37" s="122" t="s">
        <v>151</v>
      </c>
      <c r="C37" s="127">
        <v>-80</v>
      </c>
      <c r="D37" s="140"/>
      <c r="E37" s="113"/>
      <c r="F37" s="113"/>
      <c r="G37" s="113"/>
      <c r="H37" s="119"/>
      <c r="I37" s="89"/>
      <c r="J37" s="88"/>
      <c r="K37" s="89"/>
      <c r="L37" s="114"/>
      <c r="M37" s="113"/>
      <c r="N37" s="113"/>
      <c r="O37" s="115">
        <v>80</v>
      </c>
      <c r="P37" s="112"/>
      <c r="Q37" s="112"/>
      <c r="R37" s="112"/>
      <c r="S37" s="112"/>
      <c r="T37" s="112"/>
      <c r="U37" s="101"/>
    </row>
    <row r="38" spans="1:21" ht="15.75" x14ac:dyDescent="0.25">
      <c r="A38" s="135" t="s">
        <v>246</v>
      </c>
      <c r="B38" s="122" t="s">
        <v>250</v>
      </c>
      <c r="C38" s="127">
        <v>-12</v>
      </c>
      <c r="D38" s="140"/>
      <c r="E38" s="113"/>
      <c r="F38" s="113"/>
      <c r="G38" s="113"/>
      <c r="H38" s="119"/>
      <c r="I38" s="89"/>
      <c r="J38" s="88"/>
      <c r="K38" s="89"/>
      <c r="L38" s="114"/>
      <c r="M38" s="113"/>
      <c r="N38" s="113"/>
      <c r="O38" s="115">
        <v>12</v>
      </c>
      <c r="P38" s="112"/>
      <c r="Q38" s="112"/>
      <c r="R38" s="112"/>
      <c r="S38" s="112"/>
      <c r="T38" s="112"/>
      <c r="U38" s="101"/>
    </row>
    <row r="39" spans="1:21" ht="15.75" x14ac:dyDescent="0.25">
      <c r="A39" s="135" t="s">
        <v>246</v>
      </c>
      <c r="B39" s="122" t="s">
        <v>36</v>
      </c>
      <c r="C39" s="127">
        <v>-549.5</v>
      </c>
      <c r="D39" s="140"/>
      <c r="E39" s="113"/>
      <c r="F39" s="113"/>
      <c r="G39" s="113"/>
      <c r="H39" s="119"/>
      <c r="I39" s="89"/>
      <c r="J39" s="88"/>
      <c r="K39" s="89"/>
      <c r="L39" s="114"/>
      <c r="M39" s="113"/>
      <c r="N39" s="113">
        <v>549.5</v>
      </c>
      <c r="O39" s="115"/>
      <c r="P39" s="112"/>
      <c r="Q39" s="112"/>
      <c r="R39" s="112"/>
      <c r="S39" s="112"/>
      <c r="T39" s="112"/>
      <c r="U39" s="101"/>
    </row>
    <row r="40" spans="1:21" ht="15.75" x14ac:dyDescent="0.25">
      <c r="A40" s="135" t="s">
        <v>253</v>
      </c>
      <c r="B40" s="122" t="s">
        <v>254</v>
      </c>
      <c r="C40" s="127">
        <v>1500</v>
      </c>
      <c r="D40" s="140">
        <v>1500</v>
      </c>
      <c r="E40" s="113"/>
      <c r="F40" s="113"/>
      <c r="G40" s="113"/>
      <c r="H40" s="119"/>
      <c r="I40" s="89"/>
      <c r="J40" s="88"/>
      <c r="K40" s="89"/>
      <c r="L40" s="114"/>
      <c r="M40" s="113"/>
      <c r="N40" s="113"/>
      <c r="O40" s="115"/>
      <c r="P40" s="112"/>
      <c r="Q40" s="112"/>
      <c r="R40" s="112"/>
      <c r="S40" s="112"/>
      <c r="T40" s="112"/>
      <c r="U40" s="101"/>
    </row>
    <row r="41" spans="1:21" ht="15.75" x14ac:dyDescent="0.25">
      <c r="A41" s="135" t="s">
        <v>253</v>
      </c>
      <c r="B41" s="122" t="s">
        <v>256</v>
      </c>
      <c r="C41" s="127">
        <v>100</v>
      </c>
      <c r="D41" s="140">
        <v>100</v>
      </c>
      <c r="E41" s="113"/>
      <c r="F41" s="113"/>
      <c r="G41" s="113"/>
      <c r="H41" s="119"/>
      <c r="I41" s="89"/>
      <c r="J41" s="88"/>
      <c r="K41" s="89"/>
      <c r="L41" s="114"/>
      <c r="M41" s="113"/>
      <c r="N41" s="113"/>
      <c r="O41" s="115"/>
      <c r="P41" s="112"/>
      <c r="Q41" s="112"/>
      <c r="R41" s="112"/>
      <c r="S41" s="112"/>
      <c r="T41" s="112"/>
      <c r="U41" s="101"/>
    </row>
    <row r="42" spans="1:21" ht="15.75" x14ac:dyDescent="0.25">
      <c r="A42" s="135" t="s">
        <v>253</v>
      </c>
      <c r="B42" s="122" t="s">
        <v>192</v>
      </c>
      <c r="C42" s="127">
        <v>-170</v>
      </c>
      <c r="D42" s="140"/>
      <c r="E42" s="113"/>
      <c r="F42" s="113"/>
      <c r="G42" s="113"/>
      <c r="H42" s="119"/>
      <c r="I42" s="89"/>
      <c r="J42" s="88"/>
      <c r="K42" s="89"/>
      <c r="L42" s="114"/>
      <c r="M42" s="113"/>
      <c r="N42" s="113"/>
      <c r="O42" s="115"/>
      <c r="P42" s="112"/>
      <c r="Q42" s="112"/>
      <c r="R42" s="112">
        <v>170</v>
      </c>
      <c r="S42" s="112"/>
      <c r="T42" s="112"/>
      <c r="U42" s="101"/>
    </row>
    <row r="43" spans="1:21" ht="15.75" x14ac:dyDescent="0.25">
      <c r="A43" s="135" t="s">
        <v>259</v>
      </c>
      <c r="B43" s="122" t="s">
        <v>260</v>
      </c>
      <c r="C43" s="127">
        <v>174.4</v>
      </c>
      <c r="D43" s="140">
        <v>174.4</v>
      </c>
      <c r="E43" s="113"/>
      <c r="F43" s="113"/>
      <c r="G43" s="113"/>
      <c r="H43" s="119"/>
      <c r="I43" s="89"/>
      <c r="J43" s="88"/>
      <c r="K43" s="89"/>
      <c r="L43" s="114"/>
      <c r="M43" s="113"/>
      <c r="N43" s="113"/>
      <c r="O43" s="115"/>
      <c r="P43" s="112"/>
      <c r="Q43" s="112"/>
      <c r="R43" s="112"/>
      <c r="S43" s="112"/>
      <c r="T43" s="112"/>
      <c r="U43" s="101"/>
    </row>
    <row r="44" spans="1:21" ht="15.75" x14ac:dyDescent="0.25">
      <c r="A44" s="135" t="s">
        <v>259</v>
      </c>
      <c r="B44" s="122" t="s">
        <v>177</v>
      </c>
      <c r="C44" s="127">
        <v>200</v>
      </c>
      <c r="D44" s="140">
        <v>200</v>
      </c>
      <c r="E44" s="113"/>
      <c r="F44" s="113"/>
      <c r="G44" s="113"/>
      <c r="H44" s="119"/>
      <c r="I44" s="89"/>
      <c r="J44" s="88"/>
      <c r="K44" s="89"/>
      <c r="L44" s="114"/>
      <c r="M44" s="113"/>
      <c r="N44" s="113"/>
      <c r="O44" s="115"/>
      <c r="P44" s="112"/>
      <c r="Q44" s="112"/>
      <c r="R44" s="112"/>
      <c r="S44" s="112"/>
      <c r="T44" s="112"/>
      <c r="U44" s="101"/>
    </row>
    <row r="45" spans="1:21" ht="15.75" x14ac:dyDescent="0.25">
      <c r="A45" s="135"/>
      <c r="B45" s="122"/>
      <c r="C45" s="127"/>
      <c r="D45" s="140"/>
      <c r="E45" s="113"/>
      <c r="F45" s="113"/>
      <c r="G45" s="113"/>
      <c r="H45" s="119"/>
      <c r="I45" s="89"/>
      <c r="J45" s="88"/>
      <c r="K45" s="89"/>
      <c r="L45" s="113"/>
      <c r="M45" s="113"/>
      <c r="N45" s="113"/>
      <c r="O45" s="115"/>
      <c r="P45" s="112"/>
      <c r="Q45" s="112"/>
      <c r="R45" s="112"/>
      <c r="S45" s="112"/>
      <c r="T45" s="112"/>
      <c r="U45" s="101"/>
    </row>
    <row r="46" spans="1:21" x14ac:dyDescent="0.25">
      <c r="D46" s="93">
        <f>SUM(D5:D45)</f>
        <v>6462.07</v>
      </c>
      <c r="E46" s="93">
        <f>SUM(E5:E45)</f>
        <v>3763</v>
      </c>
      <c r="F46" s="93">
        <f>SUM(F5:F45)</f>
        <v>0</v>
      </c>
      <c r="G46" s="93">
        <f>SUM(G5:G45)</f>
        <v>230</v>
      </c>
      <c r="H46" s="93">
        <f>SUM(H5:H45)</f>
        <v>0</v>
      </c>
      <c r="I46" s="93">
        <f>SUM(I5:I45)</f>
        <v>0</v>
      </c>
      <c r="J46" s="84"/>
      <c r="K46" s="93">
        <f>SUM(K5:K45)</f>
        <v>9094.6</v>
      </c>
      <c r="L46" s="93">
        <f>SUM(L5:L45)</f>
        <v>5000</v>
      </c>
      <c r="M46" s="93">
        <f>SUM(M5:M45)</f>
        <v>2300</v>
      </c>
      <c r="N46" s="93">
        <f>SUM(N5:N45)</f>
        <v>1098.5</v>
      </c>
      <c r="O46" s="93">
        <f>SUM(O5:O45)</f>
        <v>149</v>
      </c>
      <c r="P46" s="93">
        <f>SUM(P5:P45)</f>
        <v>0</v>
      </c>
      <c r="Q46" s="93">
        <f>SUM(Q5:Q45)</f>
        <v>0</v>
      </c>
      <c r="R46" s="93">
        <f>SUM(R5:R45)</f>
        <v>340</v>
      </c>
      <c r="S46" s="93">
        <f>SUM(S5:S45)</f>
        <v>5000</v>
      </c>
      <c r="T46" s="93">
        <f>SUM(T5:T45)</f>
        <v>8000</v>
      </c>
      <c r="U46" s="93">
        <f>SUM(U5:U45)</f>
        <v>0</v>
      </c>
    </row>
    <row r="47" spans="1:21" ht="15.75" thickBot="1" x14ac:dyDescent="0.3">
      <c r="C47"/>
      <c r="D47" s="100">
        <f>SUM(D46:I46)</f>
        <v>10455.07</v>
      </c>
      <c r="E47" s="100"/>
      <c r="F47" s="100"/>
      <c r="G47" s="92"/>
      <c r="H47" s="92"/>
      <c r="I47" s="100"/>
      <c r="J47" s="84"/>
      <c r="K47" s="94">
        <f>SUM(K46:U46)</f>
        <v>30982.1</v>
      </c>
      <c r="N47" s="35"/>
      <c r="O47" s="35"/>
      <c r="P47" s="20"/>
      <c r="Q47" s="20"/>
      <c r="R47" s="20"/>
      <c r="S47" s="35"/>
      <c r="T47" s="35"/>
      <c r="U47" s="19"/>
    </row>
    <row r="48" spans="1:21" ht="15.75" thickTop="1" x14ac:dyDescent="0.25">
      <c r="L48" s="117"/>
    </row>
    <row r="49" spans="3:21" ht="15.75" thickBot="1" x14ac:dyDescent="0.3">
      <c r="C49" s="107" t="s">
        <v>31</v>
      </c>
      <c r="D49" s="91" t="s">
        <v>66</v>
      </c>
      <c r="E49" s="92">
        <f>SUM(E46)</f>
        <v>3763</v>
      </c>
      <c r="L49" s="110"/>
    </row>
    <row r="50" spans="3:21" ht="15.75" thickBot="1" x14ac:dyDescent="0.3">
      <c r="D50" s="91" t="s">
        <v>67</v>
      </c>
      <c r="E50" s="93">
        <f>K46</f>
        <v>9094.6</v>
      </c>
      <c r="G50" s="133">
        <f>SUM(E49-E50)</f>
        <v>-5331.6</v>
      </c>
    </row>
    <row r="51" spans="3:21" x14ac:dyDescent="0.25">
      <c r="D51"/>
      <c r="E51"/>
      <c r="F51"/>
      <c r="G51"/>
      <c r="H51"/>
      <c r="I51"/>
      <c r="J51"/>
      <c r="K51"/>
      <c r="M51"/>
      <c r="N51"/>
      <c r="P51"/>
      <c r="Q51"/>
      <c r="R51"/>
      <c r="S51"/>
      <c r="T51"/>
      <c r="U51"/>
    </row>
    <row r="52" spans="3:21" x14ac:dyDescent="0.25">
      <c r="D52"/>
      <c r="E52"/>
      <c r="F52"/>
      <c r="G52"/>
      <c r="H52"/>
      <c r="I52"/>
      <c r="J52"/>
      <c r="K52"/>
      <c r="L52"/>
      <c r="N52"/>
      <c r="O52"/>
      <c r="P52"/>
      <c r="Q52"/>
      <c r="R52"/>
      <c r="S52"/>
      <c r="T52"/>
      <c r="U52"/>
    </row>
  </sheetData>
  <mergeCells count="3">
    <mergeCell ref="K3:U3"/>
    <mergeCell ref="D3:I3"/>
    <mergeCell ref="A1:U1"/>
  </mergeCells>
  <pageMargins left="0.25" right="0.25" top="0.75" bottom="0.75" header="0.3" footer="0.3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L29"/>
  <sheetViews>
    <sheetView tabSelected="1" topLeftCell="A2" zoomScale="115" zoomScaleNormal="115" workbookViewId="0">
      <selection activeCell="B24" sqref="B24"/>
    </sheetView>
  </sheetViews>
  <sheetFormatPr defaultRowHeight="15" x14ac:dyDescent="0.25"/>
  <cols>
    <col min="1" max="1" width="39.7109375" customWidth="1"/>
    <col min="2" max="2" width="18.28515625" style="57" customWidth="1"/>
    <col min="3" max="3" width="34.7109375" bestFit="1" customWidth="1"/>
    <col min="4" max="4" width="20.7109375" customWidth="1"/>
    <col min="5" max="5" width="2.85546875" customWidth="1"/>
    <col min="7" max="7" width="11.140625" bestFit="1" customWidth="1"/>
  </cols>
  <sheetData>
    <row r="1" spans="1:6" ht="23.25" x14ac:dyDescent="0.35">
      <c r="A1" s="147" t="s">
        <v>24</v>
      </c>
      <c r="B1" s="148"/>
      <c r="C1" s="148"/>
      <c r="D1" s="148"/>
    </row>
    <row r="2" spans="1:6" ht="23.25" customHeight="1" thickBot="1" x14ac:dyDescent="0.4">
      <c r="A2" s="149" t="s">
        <v>264</v>
      </c>
      <c r="B2" s="150"/>
      <c r="C2" s="150"/>
      <c r="D2" s="150"/>
    </row>
    <row r="3" spans="1:6" ht="15.75" thickBot="1" x14ac:dyDescent="0.3">
      <c r="A3" s="13" t="s">
        <v>265</v>
      </c>
      <c r="B3" s="120">
        <v>23666.12</v>
      </c>
      <c r="C3" s="125"/>
      <c r="D3" s="125"/>
    </row>
    <row r="4" spans="1:6" ht="15.75" thickBot="1" x14ac:dyDescent="0.3">
      <c r="A4" s="12" t="s">
        <v>25</v>
      </c>
      <c r="B4" s="64" t="s">
        <v>26</v>
      </c>
      <c r="C4" s="12" t="s">
        <v>27</v>
      </c>
      <c r="D4" s="12" t="s">
        <v>26</v>
      </c>
    </row>
    <row r="5" spans="1:6" ht="15.75" thickBot="1" x14ac:dyDescent="0.3">
      <c r="A5" s="47"/>
      <c r="C5" s="48"/>
      <c r="D5" s="49"/>
    </row>
    <row r="6" spans="1:6" ht="16.5" thickTop="1" thickBot="1" x14ac:dyDescent="0.3">
      <c r="A6" s="14" t="s">
        <v>28</v>
      </c>
      <c r="B6" s="60">
        <f>'Cash Book'!$D$47</f>
        <v>10455.07</v>
      </c>
      <c r="C6" s="15" t="s">
        <v>29</v>
      </c>
      <c r="D6" s="64">
        <f>'Cash Book'!K47</f>
        <v>30982.1</v>
      </c>
    </row>
    <row r="7" spans="1:6" x14ac:dyDescent="0.25">
      <c r="A7" s="50" t="s">
        <v>70</v>
      </c>
      <c r="B7" s="58">
        <f>'Cash Book'!$D$46</f>
        <v>6462.07</v>
      </c>
      <c r="C7" s="51" t="s">
        <v>30</v>
      </c>
      <c r="D7" s="63">
        <f>'Cash Book'!$L$46</f>
        <v>5000</v>
      </c>
      <c r="F7" s="2"/>
    </row>
    <row r="8" spans="1:6" x14ac:dyDescent="0.25">
      <c r="A8" s="52" t="s">
        <v>31</v>
      </c>
      <c r="B8" s="58">
        <f>'Cash Book'!$E$46</f>
        <v>3763</v>
      </c>
      <c r="C8" s="53" t="s">
        <v>32</v>
      </c>
      <c r="D8" s="63">
        <f>'Cash Book'!$K$46</f>
        <v>9094.6</v>
      </c>
    </row>
    <row r="9" spans="1:6" x14ac:dyDescent="0.25">
      <c r="A9" s="52" t="s">
        <v>176</v>
      </c>
      <c r="B9" s="58">
        <f>'Cash Book'!$F$46</f>
        <v>0</v>
      </c>
      <c r="C9" s="53" t="s">
        <v>34</v>
      </c>
      <c r="D9" s="63">
        <f>'Cash Book'!$O$46</f>
        <v>149</v>
      </c>
    </row>
    <row r="10" spans="1:6" x14ac:dyDescent="0.25">
      <c r="A10" s="52" t="s">
        <v>60</v>
      </c>
      <c r="B10" s="58">
        <f>'Cash Book'!$H$46</f>
        <v>0</v>
      </c>
      <c r="C10" s="53" t="s">
        <v>36</v>
      </c>
      <c r="D10" s="63">
        <f>'Cash Book'!$N$46</f>
        <v>1098.5</v>
      </c>
    </row>
    <row r="11" spans="1:6" x14ac:dyDescent="0.25">
      <c r="A11" s="52" t="s">
        <v>37</v>
      </c>
      <c r="B11" s="58">
        <f>'Cash Book'!$I$46</f>
        <v>0</v>
      </c>
      <c r="C11" s="53" t="s">
        <v>106</v>
      </c>
      <c r="D11" s="63">
        <f>'Cash Book'!$P$46</f>
        <v>0</v>
      </c>
    </row>
    <row r="12" spans="1:6" x14ac:dyDescent="0.25">
      <c r="A12" s="52" t="s">
        <v>314</v>
      </c>
      <c r="B12" s="46">
        <f>'Cash Book'!$G$46</f>
        <v>230</v>
      </c>
      <c r="C12" s="16" t="s">
        <v>38</v>
      </c>
      <c r="D12" s="63">
        <f>'Cash Book'!$M$46</f>
        <v>2300</v>
      </c>
    </row>
    <row r="13" spans="1:6" x14ac:dyDescent="0.25">
      <c r="A13" s="52" t="s">
        <v>116</v>
      </c>
      <c r="B13" s="46">
        <v>0</v>
      </c>
      <c r="C13" s="54" t="s">
        <v>37</v>
      </c>
      <c r="D13" s="63">
        <f>'Cash Book'!$T$46</f>
        <v>8000</v>
      </c>
    </row>
    <row r="14" spans="1:6" x14ac:dyDescent="0.25">
      <c r="A14" s="52"/>
      <c r="B14" s="46"/>
      <c r="C14" s="54" t="s">
        <v>33</v>
      </c>
      <c r="D14" s="63">
        <f>'Cash Book'!$U$46</f>
        <v>0</v>
      </c>
    </row>
    <row r="15" spans="1:6" x14ac:dyDescent="0.25">
      <c r="A15" s="52"/>
      <c r="B15" s="46"/>
      <c r="C15" s="28" t="s">
        <v>133</v>
      </c>
      <c r="D15" s="87">
        <f>('Cash Book'!R46+'Cash Book'!Q46)</f>
        <v>340</v>
      </c>
    </row>
    <row r="16" spans="1:6" x14ac:dyDescent="0.25">
      <c r="A16" s="131" t="s">
        <v>126</v>
      </c>
      <c r="B16" s="95">
        <f>SUM(B7:B15)</f>
        <v>10455.07</v>
      </c>
      <c r="C16" s="85" t="s">
        <v>315</v>
      </c>
      <c r="D16" s="124">
        <f>'Cash Book'!S46</f>
        <v>5000</v>
      </c>
    </row>
    <row r="17" spans="1:12" x14ac:dyDescent="0.25">
      <c r="A17" s="128"/>
      <c r="B17" s="129"/>
      <c r="C17" s="45" t="s">
        <v>127</v>
      </c>
      <c r="D17" s="124">
        <f>SUM(D7:D16)</f>
        <v>30982.1</v>
      </c>
      <c r="G17" s="57"/>
    </row>
    <row r="18" spans="1:12" x14ac:dyDescent="0.25">
      <c r="B18" s="120"/>
      <c r="C18" s="96" t="s">
        <v>137</v>
      </c>
      <c r="D18" s="132">
        <f>SUM(B6-D6)</f>
        <v>-20527.03</v>
      </c>
      <c r="G18" s="57"/>
    </row>
    <row r="20" spans="1:12" x14ac:dyDescent="0.25">
      <c r="C20" s="110" t="s">
        <v>102</v>
      </c>
      <c r="D20" s="123"/>
      <c r="L20" t="s">
        <v>121</v>
      </c>
    </row>
    <row r="21" spans="1:12" x14ac:dyDescent="0.25">
      <c r="D21" s="123"/>
    </row>
    <row r="22" spans="1:12" x14ac:dyDescent="0.25">
      <c r="A22" s="17" t="s">
        <v>181</v>
      </c>
      <c r="B22" s="138">
        <f>B3+D18</f>
        <v>3139.09</v>
      </c>
      <c r="D22" s="123"/>
      <c r="E22" s="19"/>
    </row>
    <row r="23" spans="1:12" x14ac:dyDescent="0.25">
      <c r="A23" s="17"/>
      <c r="D23" s="123"/>
      <c r="E23" s="19"/>
    </row>
    <row r="24" spans="1:12" ht="15.75" thickBot="1" x14ac:dyDescent="0.3">
      <c r="A24" s="17" t="s">
        <v>39</v>
      </c>
      <c r="B24" s="67">
        <f>'Prudent Reserve'!B85</f>
        <v>93464.49000000002</v>
      </c>
      <c r="C24" s="20"/>
      <c r="D24" s="35"/>
      <c r="E24" s="19"/>
    </row>
    <row r="25" spans="1:12" ht="15.75" thickTop="1" x14ac:dyDescent="0.25">
      <c r="C25" s="2"/>
      <c r="D25" s="18"/>
      <c r="E25" s="19"/>
    </row>
    <row r="26" spans="1:12" ht="15.75" thickBot="1" x14ac:dyDescent="0.3">
      <c r="A26" s="17" t="s">
        <v>40</v>
      </c>
      <c r="B26" s="61"/>
      <c r="D26" s="18"/>
      <c r="E26" s="20"/>
    </row>
    <row r="27" spans="1:12" ht="15.75" thickTop="1" x14ac:dyDescent="0.25">
      <c r="D27" s="2"/>
    </row>
    <row r="28" spans="1:12" x14ac:dyDescent="0.25">
      <c r="D28" s="57"/>
    </row>
    <row r="29" spans="1:12" x14ac:dyDescent="0.25">
      <c r="A29" s="17"/>
      <c r="D29" s="57"/>
    </row>
  </sheetData>
  <mergeCells count="2">
    <mergeCell ref="A1:D1"/>
    <mergeCell ref="A2:D2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F86"/>
  <sheetViews>
    <sheetView topLeftCell="A68" zoomScale="115" zoomScaleNormal="115" workbookViewId="0">
      <selection activeCell="C83" sqref="C83"/>
    </sheetView>
  </sheetViews>
  <sheetFormatPr defaultRowHeight="15" x14ac:dyDescent="0.25"/>
  <cols>
    <col min="1" max="1" width="25.5703125" customWidth="1"/>
    <col min="2" max="2" width="12.7109375" style="57" customWidth="1"/>
    <col min="3" max="3" width="15.42578125" customWidth="1"/>
    <col min="4" max="4" width="12.140625" style="57" customWidth="1"/>
    <col min="6" max="6" width="18.42578125" customWidth="1"/>
    <col min="8" max="8" width="18.5703125" bestFit="1" customWidth="1"/>
  </cols>
  <sheetData>
    <row r="1" spans="1:6" ht="15.75" thickBot="1" x14ac:dyDescent="0.3">
      <c r="B1" s="66" t="s">
        <v>45</v>
      </c>
    </row>
    <row r="2" spans="1:6" x14ac:dyDescent="0.25">
      <c r="A2" s="21"/>
      <c r="B2" s="68" t="s">
        <v>46</v>
      </c>
      <c r="C2" s="22"/>
      <c r="D2" s="69"/>
    </row>
    <row r="3" spans="1:6" x14ac:dyDescent="0.25">
      <c r="A3" s="70" t="s">
        <v>48</v>
      </c>
      <c r="D3" s="71"/>
    </row>
    <row r="4" spans="1:6" x14ac:dyDescent="0.25">
      <c r="A4" s="72" t="s">
        <v>49</v>
      </c>
      <c r="B4" s="57">
        <v>2300</v>
      </c>
      <c r="D4" s="71"/>
    </row>
    <row r="5" spans="1:6" x14ac:dyDescent="0.25">
      <c r="A5" s="72" t="s">
        <v>50</v>
      </c>
      <c r="B5" s="57">
        <v>500</v>
      </c>
      <c r="C5" s="2"/>
      <c r="D5" s="71"/>
    </row>
    <row r="6" spans="1:6" x14ac:dyDescent="0.25">
      <c r="A6" s="72" t="s">
        <v>51</v>
      </c>
      <c r="B6" s="57">
        <v>5900</v>
      </c>
      <c r="C6" s="2"/>
      <c r="D6" s="71"/>
    </row>
    <row r="7" spans="1:6" x14ac:dyDescent="0.25">
      <c r="A7" s="72" t="s">
        <v>52</v>
      </c>
      <c r="B7" s="57">
        <v>150</v>
      </c>
      <c r="C7" s="2"/>
      <c r="D7" s="71"/>
    </row>
    <row r="8" spans="1:6" x14ac:dyDescent="0.25">
      <c r="A8" s="72" t="s">
        <v>53</v>
      </c>
      <c r="B8" s="57">
        <v>500</v>
      </c>
      <c r="C8" s="2"/>
      <c r="D8" s="71"/>
    </row>
    <row r="9" spans="1:6" ht="15.75" thickBot="1" x14ac:dyDescent="0.3">
      <c r="A9" s="72"/>
      <c r="B9" s="65">
        <f>SUM(B4:B8)</f>
        <v>9350</v>
      </c>
      <c r="C9" s="23" t="s">
        <v>54</v>
      </c>
      <c r="D9" s="73">
        <f>B9*3</f>
        <v>28050</v>
      </c>
    </row>
    <row r="10" spans="1:6" ht="16.5" thickTop="1" thickBot="1" x14ac:dyDescent="0.3">
      <c r="A10" s="74"/>
      <c r="B10" s="75" t="s">
        <v>14</v>
      </c>
      <c r="C10" s="76"/>
      <c r="D10" s="77">
        <f>$D$9</f>
        <v>28050</v>
      </c>
      <c r="E10" s="2"/>
    </row>
    <row r="12" spans="1:6" x14ac:dyDescent="0.25">
      <c r="A12" s="17" t="s">
        <v>48</v>
      </c>
    </row>
    <row r="13" spans="1:6" x14ac:dyDescent="0.25">
      <c r="A13" s="17" t="s">
        <v>87</v>
      </c>
      <c r="B13" s="57">
        <v>38102.26</v>
      </c>
      <c r="F13" s="111"/>
    </row>
    <row r="14" spans="1:6" x14ac:dyDescent="0.25">
      <c r="A14" s="17" t="s">
        <v>69</v>
      </c>
      <c r="B14" s="66">
        <v>600</v>
      </c>
      <c r="C14" s="90" t="s">
        <v>71</v>
      </c>
    </row>
    <row r="15" spans="1:6" x14ac:dyDescent="0.25">
      <c r="A15" s="17" t="s">
        <v>47</v>
      </c>
      <c r="B15" s="66">
        <v>88.83</v>
      </c>
      <c r="C15" s="90" t="s">
        <v>72</v>
      </c>
    </row>
    <row r="16" spans="1:6" x14ac:dyDescent="0.25">
      <c r="A16" s="17" t="s">
        <v>47</v>
      </c>
      <c r="B16" s="66">
        <v>87.84</v>
      </c>
      <c r="C16" s="90" t="s">
        <v>73</v>
      </c>
    </row>
    <row r="17" spans="1:3" x14ac:dyDescent="0.25">
      <c r="A17" s="17" t="s">
        <v>69</v>
      </c>
      <c r="B17" s="66">
        <v>1000</v>
      </c>
      <c r="C17" s="90" t="s">
        <v>74</v>
      </c>
    </row>
    <row r="18" spans="1:3" x14ac:dyDescent="0.25">
      <c r="A18" s="17" t="s">
        <v>47</v>
      </c>
      <c r="B18" s="66">
        <v>99.97</v>
      </c>
      <c r="C18" s="90" t="s">
        <v>74</v>
      </c>
    </row>
    <row r="19" spans="1:3" x14ac:dyDescent="0.25">
      <c r="A19" s="17" t="s">
        <v>47</v>
      </c>
      <c r="B19" s="66">
        <v>105.13</v>
      </c>
      <c r="C19" s="90" t="s">
        <v>77</v>
      </c>
    </row>
    <row r="20" spans="1:3" x14ac:dyDescent="0.25">
      <c r="A20" s="17" t="s">
        <v>47</v>
      </c>
      <c r="B20" s="66">
        <v>114.33</v>
      </c>
      <c r="C20" s="90" t="s">
        <v>78</v>
      </c>
    </row>
    <row r="21" spans="1:3" x14ac:dyDescent="0.25">
      <c r="A21" s="17" t="s">
        <v>69</v>
      </c>
      <c r="B21" s="66">
        <v>500</v>
      </c>
      <c r="C21" s="90" t="s">
        <v>79</v>
      </c>
    </row>
    <row r="22" spans="1:3" x14ac:dyDescent="0.25">
      <c r="A22" s="17" t="s">
        <v>47</v>
      </c>
      <c r="B22" s="66">
        <v>123.21</v>
      </c>
      <c r="C22" s="90" t="s">
        <v>79</v>
      </c>
    </row>
    <row r="23" spans="1:3" x14ac:dyDescent="0.25">
      <c r="A23" s="17" t="s">
        <v>55</v>
      </c>
      <c r="B23" s="66">
        <v>-5000</v>
      </c>
      <c r="C23" s="90" t="s">
        <v>80</v>
      </c>
    </row>
    <row r="24" spans="1:3" x14ac:dyDescent="0.25">
      <c r="A24" s="17" t="s">
        <v>47</v>
      </c>
      <c r="B24" s="66">
        <v>123.03</v>
      </c>
      <c r="C24" s="90" t="s">
        <v>80</v>
      </c>
    </row>
    <row r="25" spans="1:3" x14ac:dyDescent="0.25">
      <c r="A25" s="17" t="s">
        <v>47</v>
      </c>
      <c r="B25" s="66">
        <v>135</v>
      </c>
      <c r="C25" s="90" t="s">
        <v>81</v>
      </c>
    </row>
    <row r="26" spans="1:3" x14ac:dyDescent="0.25">
      <c r="A26" s="17" t="s">
        <v>69</v>
      </c>
      <c r="B26" s="66">
        <v>5000</v>
      </c>
      <c r="C26" s="90" t="s">
        <v>82</v>
      </c>
    </row>
    <row r="27" spans="1:3" x14ac:dyDescent="0.25">
      <c r="A27" s="17" t="s">
        <v>69</v>
      </c>
      <c r="B27" s="66">
        <v>400</v>
      </c>
      <c r="C27" s="90" t="s">
        <v>82</v>
      </c>
    </row>
    <row r="28" spans="1:3" x14ac:dyDescent="0.25">
      <c r="A28" s="17" t="s">
        <v>47</v>
      </c>
      <c r="B28" s="66">
        <v>148.43</v>
      </c>
      <c r="C28" s="90" t="s">
        <v>82</v>
      </c>
    </row>
    <row r="29" spans="1:3" x14ac:dyDescent="0.25">
      <c r="A29" s="17" t="s">
        <v>47</v>
      </c>
      <c r="B29" s="66">
        <v>182.84</v>
      </c>
      <c r="C29" s="90" t="s">
        <v>83</v>
      </c>
    </row>
    <row r="30" spans="1:3" x14ac:dyDescent="0.25">
      <c r="A30" s="17" t="s">
        <v>47</v>
      </c>
      <c r="B30" s="66">
        <v>181.12</v>
      </c>
      <c r="C30" s="90" t="s">
        <v>84</v>
      </c>
    </row>
    <row r="31" spans="1:3" x14ac:dyDescent="0.25">
      <c r="A31" s="17" t="s">
        <v>47</v>
      </c>
      <c r="B31" s="66">
        <v>210.82</v>
      </c>
      <c r="C31" s="90" t="s">
        <v>85</v>
      </c>
    </row>
    <row r="32" spans="1:3" x14ac:dyDescent="0.25">
      <c r="A32" s="17" t="s">
        <v>69</v>
      </c>
      <c r="B32" s="66">
        <v>500</v>
      </c>
      <c r="C32" s="90" t="s">
        <v>86</v>
      </c>
    </row>
    <row r="33" spans="1:3" x14ac:dyDescent="0.25">
      <c r="A33" s="17" t="s">
        <v>47</v>
      </c>
      <c r="B33" s="66">
        <v>213.41</v>
      </c>
      <c r="C33" s="90" t="s">
        <v>86</v>
      </c>
    </row>
    <row r="34" spans="1:3" x14ac:dyDescent="0.25">
      <c r="A34" s="17" t="s">
        <v>47</v>
      </c>
      <c r="B34" s="66">
        <v>202.78</v>
      </c>
      <c r="C34" s="90" t="s">
        <v>88</v>
      </c>
    </row>
    <row r="35" spans="1:3" x14ac:dyDescent="0.25">
      <c r="A35" s="17" t="s">
        <v>69</v>
      </c>
      <c r="B35" s="66">
        <v>500</v>
      </c>
      <c r="C35" s="90" t="s">
        <v>89</v>
      </c>
    </row>
    <row r="36" spans="1:3" x14ac:dyDescent="0.25">
      <c r="A36" s="17" t="s">
        <v>47</v>
      </c>
      <c r="B36" s="66">
        <v>204.88</v>
      </c>
      <c r="C36" s="90" t="s">
        <v>89</v>
      </c>
    </row>
    <row r="37" spans="1:3" x14ac:dyDescent="0.25">
      <c r="A37" s="17" t="s">
        <v>69</v>
      </c>
      <c r="B37" s="66">
        <v>200</v>
      </c>
      <c r="C37" s="90" t="s">
        <v>77</v>
      </c>
    </row>
    <row r="38" spans="1:3" x14ac:dyDescent="0.25">
      <c r="A38" s="17" t="s">
        <v>47</v>
      </c>
      <c r="B38" s="66">
        <v>240.58</v>
      </c>
      <c r="C38" s="90" t="s">
        <v>77</v>
      </c>
    </row>
    <row r="39" spans="1:3" x14ac:dyDescent="0.25">
      <c r="A39" s="17" t="s">
        <v>47</v>
      </c>
      <c r="B39" s="66">
        <v>253.21</v>
      </c>
      <c r="C39" s="90" t="s">
        <v>90</v>
      </c>
    </row>
    <row r="40" spans="1:3" x14ac:dyDescent="0.25">
      <c r="A40" s="17" t="s">
        <v>47</v>
      </c>
      <c r="B40" s="66">
        <v>262.3</v>
      </c>
      <c r="C40" s="90" t="s">
        <v>93</v>
      </c>
    </row>
    <row r="41" spans="1:3" x14ac:dyDescent="0.25">
      <c r="A41" s="17" t="s">
        <v>47</v>
      </c>
      <c r="B41" s="66">
        <v>272.66000000000003</v>
      </c>
      <c r="C41" s="90" t="s">
        <v>96</v>
      </c>
    </row>
    <row r="42" spans="1:3" x14ac:dyDescent="0.25">
      <c r="A42" s="17" t="s">
        <v>47</v>
      </c>
      <c r="B42" s="66">
        <v>276.02</v>
      </c>
      <c r="C42" s="90" t="s">
        <v>101</v>
      </c>
    </row>
    <row r="43" spans="1:3" x14ac:dyDescent="0.25">
      <c r="A43" s="17" t="s">
        <v>69</v>
      </c>
      <c r="B43" s="66">
        <v>10000</v>
      </c>
      <c r="C43" s="90" t="s">
        <v>103</v>
      </c>
    </row>
    <row r="44" spans="1:3" x14ac:dyDescent="0.25">
      <c r="A44" s="17" t="s">
        <v>69</v>
      </c>
      <c r="B44" s="66">
        <v>5000</v>
      </c>
      <c r="C44" s="90" t="s">
        <v>103</v>
      </c>
    </row>
    <row r="45" spans="1:3" x14ac:dyDescent="0.25">
      <c r="A45" s="17" t="s">
        <v>47</v>
      </c>
      <c r="B45" s="66">
        <v>348.71</v>
      </c>
      <c r="C45" s="90" t="s">
        <v>103</v>
      </c>
    </row>
    <row r="46" spans="1:3" x14ac:dyDescent="0.25">
      <c r="A46" s="17" t="s">
        <v>47</v>
      </c>
      <c r="B46" s="66">
        <v>399.39</v>
      </c>
      <c r="C46" s="90" t="s">
        <v>107</v>
      </c>
    </row>
    <row r="47" spans="1:3" x14ac:dyDescent="0.25">
      <c r="A47" s="17" t="s">
        <v>47</v>
      </c>
      <c r="B47" s="66">
        <v>389.05</v>
      </c>
      <c r="C47" s="90" t="s">
        <v>108</v>
      </c>
    </row>
    <row r="48" spans="1:3" x14ac:dyDescent="0.25">
      <c r="A48" s="17" t="s">
        <v>47</v>
      </c>
      <c r="B48" s="66">
        <v>404.58</v>
      </c>
      <c r="C48" s="90" t="s">
        <v>109</v>
      </c>
    </row>
    <row r="49" spans="1:3" x14ac:dyDescent="0.25">
      <c r="A49" s="17" t="s">
        <v>47</v>
      </c>
      <c r="B49" s="66">
        <v>407.07</v>
      </c>
      <c r="C49" s="90" t="s">
        <v>110</v>
      </c>
    </row>
    <row r="50" spans="1:3" x14ac:dyDescent="0.25">
      <c r="A50" s="17" t="s">
        <v>111</v>
      </c>
      <c r="B50" s="66">
        <v>-5000</v>
      </c>
      <c r="C50" s="90" t="s">
        <v>112</v>
      </c>
    </row>
    <row r="51" spans="1:3" x14ac:dyDescent="0.25">
      <c r="A51" s="17" t="s">
        <v>113</v>
      </c>
      <c r="B51" s="66">
        <v>9000</v>
      </c>
      <c r="C51" s="90" t="s">
        <v>114</v>
      </c>
    </row>
    <row r="52" spans="1:3" x14ac:dyDescent="0.25">
      <c r="A52" s="17" t="s">
        <v>47</v>
      </c>
      <c r="B52" s="66">
        <v>373.28</v>
      </c>
      <c r="C52" s="90" t="s">
        <v>115</v>
      </c>
    </row>
    <row r="53" spans="1:3" x14ac:dyDescent="0.25">
      <c r="A53" s="17" t="s">
        <v>47</v>
      </c>
      <c r="B53" s="66">
        <v>438.71</v>
      </c>
      <c r="C53" s="90" t="s">
        <v>119</v>
      </c>
    </row>
    <row r="54" spans="1:3" x14ac:dyDescent="0.25">
      <c r="A54" s="17" t="s">
        <v>47</v>
      </c>
      <c r="B54" s="66">
        <v>427.16</v>
      </c>
      <c r="C54" s="90" t="s">
        <v>120</v>
      </c>
    </row>
    <row r="55" spans="1:3" x14ac:dyDescent="0.25">
      <c r="A55" s="17" t="s">
        <v>47</v>
      </c>
      <c r="B55" s="66">
        <v>444.41</v>
      </c>
      <c r="C55" s="90" t="s">
        <v>122</v>
      </c>
    </row>
    <row r="56" spans="1:3" x14ac:dyDescent="0.25">
      <c r="A56" s="17" t="s">
        <v>47</v>
      </c>
      <c r="B56" s="66">
        <v>432.9</v>
      </c>
      <c r="C56" s="90" t="s">
        <v>124</v>
      </c>
    </row>
    <row r="57" spans="1:3" x14ac:dyDescent="0.25">
      <c r="A57" s="17" t="s">
        <v>47</v>
      </c>
      <c r="B57" s="66">
        <v>450.09</v>
      </c>
      <c r="C57" s="90" t="s">
        <v>125</v>
      </c>
    </row>
    <row r="58" spans="1:3" x14ac:dyDescent="0.25">
      <c r="A58" s="17" t="s">
        <v>111</v>
      </c>
      <c r="B58" s="66">
        <v>-5000</v>
      </c>
      <c r="C58" s="90" t="s">
        <v>128</v>
      </c>
    </row>
    <row r="59" spans="1:3" x14ac:dyDescent="0.25">
      <c r="A59" s="17" t="s">
        <v>47</v>
      </c>
      <c r="B59" s="66">
        <v>451.02</v>
      </c>
      <c r="C59" s="90" t="s">
        <v>129</v>
      </c>
    </row>
    <row r="60" spans="1:3" x14ac:dyDescent="0.25">
      <c r="A60" s="17" t="s">
        <v>130</v>
      </c>
      <c r="B60" s="66">
        <v>407.35</v>
      </c>
      <c r="C60" s="90" t="s">
        <v>131</v>
      </c>
    </row>
    <row r="61" spans="1:3" x14ac:dyDescent="0.25">
      <c r="A61" s="17" t="s">
        <v>47</v>
      </c>
      <c r="B61" s="66">
        <v>412.15</v>
      </c>
      <c r="C61" s="90" t="s">
        <v>134</v>
      </c>
    </row>
    <row r="62" spans="1:3" x14ac:dyDescent="0.25">
      <c r="A62" s="17" t="s">
        <v>113</v>
      </c>
      <c r="B62" s="66">
        <v>7370</v>
      </c>
      <c r="C62" s="90" t="s">
        <v>135</v>
      </c>
    </row>
    <row r="63" spans="1:3" x14ac:dyDescent="0.25">
      <c r="A63" s="17" t="s">
        <v>47</v>
      </c>
      <c r="B63" s="66">
        <v>441.81</v>
      </c>
      <c r="C63" s="90" t="s">
        <v>136</v>
      </c>
    </row>
    <row r="64" spans="1:3" x14ac:dyDescent="0.25">
      <c r="A64" s="17" t="s">
        <v>47</v>
      </c>
      <c r="B64" s="66">
        <v>449.05</v>
      </c>
      <c r="C64" s="90" t="s">
        <v>138</v>
      </c>
    </row>
    <row r="65" spans="1:3" x14ac:dyDescent="0.25">
      <c r="A65" s="17" t="s">
        <v>139</v>
      </c>
      <c r="B65" s="66">
        <v>-9890</v>
      </c>
      <c r="C65" s="90" t="s">
        <v>140</v>
      </c>
    </row>
    <row r="66" spans="1:3" x14ac:dyDescent="0.25">
      <c r="A66" s="17" t="s">
        <v>47</v>
      </c>
      <c r="B66" s="66">
        <v>449.85</v>
      </c>
      <c r="C66" s="90" t="s">
        <v>141</v>
      </c>
    </row>
    <row r="67" spans="1:3" x14ac:dyDescent="0.25">
      <c r="A67" s="17" t="s">
        <v>142</v>
      </c>
      <c r="B67" s="66">
        <v>-7370</v>
      </c>
      <c r="C67" s="90" t="s">
        <v>143</v>
      </c>
    </row>
    <row r="68" spans="1:3" x14ac:dyDescent="0.25">
      <c r="A68" s="17" t="s">
        <v>144</v>
      </c>
      <c r="B68" s="66">
        <v>-10500</v>
      </c>
      <c r="C68" s="90" t="s">
        <v>145</v>
      </c>
    </row>
    <row r="69" spans="1:3" x14ac:dyDescent="0.25">
      <c r="A69" s="17" t="s">
        <v>47</v>
      </c>
      <c r="B69" s="66">
        <v>270.17</v>
      </c>
      <c r="C69" s="90" t="s">
        <v>146</v>
      </c>
    </row>
    <row r="70" spans="1:3" x14ac:dyDescent="0.25">
      <c r="A70" s="17" t="s">
        <v>147</v>
      </c>
      <c r="B70" s="66">
        <v>1497.97</v>
      </c>
      <c r="C70" s="90" t="s">
        <v>148</v>
      </c>
    </row>
    <row r="71" spans="1:3" x14ac:dyDescent="0.25">
      <c r="A71" s="17" t="s">
        <v>47</v>
      </c>
      <c r="B71" s="66">
        <v>261.39999999999998</v>
      </c>
      <c r="C71" s="90" t="s">
        <v>149</v>
      </c>
    </row>
    <row r="72" spans="1:3" x14ac:dyDescent="0.25">
      <c r="A72" s="17" t="s">
        <v>47</v>
      </c>
      <c r="B72" s="66">
        <v>256.94</v>
      </c>
      <c r="C72" s="90" t="s">
        <v>154</v>
      </c>
    </row>
    <row r="73" spans="1:3" x14ac:dyDescent="0.25">
      <c r="A73" s="17" t="s">
        <v>157</v>
      </c>
      <c r="B73" s="66">
        <v>374.48</v>
      </c>
      <c r="C73" s="90" t="s">
        <v>158</v>
      </c>
    </row>
    <row r="74" spans="1:3" x14ac:dyDescent="0.25">
      <c r="A74" s="17" t="s">
        <v>157</v>
      </c>
      <c r="B74" s="66">
        <v>40360.47</v>
      </c>
      <c r="C74" s="90" t="s">
        <v>158</v>
      </c>
    </row>
    <row r="75" spans="1:3" x14ac:dyDescent="0.25">
      <c r="A75" s="17" t="s">
        <v>47</v>
      </c>
      <c r="B75" s="66">
        <v>402.52</v>
      </c>
      <c r="C75" s="90" t="s">
        <v>159</v>
      </c>
    </row>
    <row r="76" spans="1:3" x14ac:dyDescent="0.25">
      <c r="A76" s="17" t="s">
        <v>47</v>
      </c>
      <c r="B76" s="66">
        <v>496.68</v>
      </c>
      <c r="C76" s="90">
        <v>45838</v>
      </c>
    </row>
    <row r="77" spans="1:3" x14ac:dyDescent="0.25">
      <c r="A77" s="17" t="s">
        <v>47</v>
      </c>
      <c r="B77" s="66">
        <v>515.88</v>
      </c>
      <c r="C77" s="90">
        <v>45869</v>
      </c>
    </row>
    <row r="78" spans="1:3" x14ac:dyDescent="0.25">
      <c r="A78" s="17" t="s">
        <v>47</v>
      </c>
      <c r="B78" s="66">
        <v>500.66</v>
      </c>
      <c r="C78" s="90">
        <v>45899</v>
      </c>
    </row>
    <row r="79" spans="1:3" x14ac:dyDescent="0.25">
      <c r="A79" s="17" t="s">
        <v>47</v>
      </c>
      <c r="B79" s="66">
        <v>486.18</v>
      </c>
      <c r="C79" s="90" t="s">
        <v>170</v>
      </c>
    </row>
    <row r="80" spans="1:3" x14ac:dyDescent="0.25">
      <c r="A80" s="17" t="s">
        <v>47</v>
      </c>
      <c r="B80" s="66">
        <v>505.07</v>
      </c>
      <c r="C80" s="90" t="s">
        <v>172</v>
      </c>
    </row>
    <row r="81" spans="1:3" x14ac:dyDescent="0.25">
      <c r="A81" s="17" t="s">
        <v>47</v>
      </c>
      <c r="B81" s="66">
        <v>486.43</v>
      </c>
      <c r="C81" s="90" t="s">
        <v>174</v>
      </c>
    </row>
    <row r="82" spans="1:3" x14ac:dyDescent="0.25">
      <c r="A82" s="17" t="s">
        <v>47</v>
      </c>
      <c r="B82" s="66">
        <v>490.9</v>
      </c>
      <c r="C82" s="90" t="s">
        <v>182</v>
      </c>
    </row>
    <row r="83" spans="1:3" x14ac:dyDescent="0.25">
      <c r="A83" s="17" t="s">
        <v>47</v>
      </c>
      <c r="B83" s="66">
        <v>493.51</v>
      </c>
      <c r="C83" s="158">
        <v>46053</v>
      </c>
    </row>
    <row r="84" spans="1:3" x14ac:dyDescent="0.25">
      <c r="A84" s="17"/>
      <c r="B84" s="66"/>
      <c r="C84" s="90"/>
    </row>
    <row r="85" spans="1:3" ht="15.75" thickBot="1" x14ac:dyDescent="0.3">
      <c r="A85" s="17" t="s">
        <v>14</v>
      </c>
      <c r="B85" s="67">
        <f>SUM(B13:B83)</f>
        <v>93464.49000000002</v>
      </c>
      <c r="C85" s="90"/>
    </row>
    <row r="86" spans="1:3" ht="15.75" thickTop="1" x14ac:dyDescent="0.25"/>
  </sheetData>
  <phoneticPr fontId="14" type="noConversion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C831-8618-4627-A4E5-8C81B406D6CE}">
  <sheetPr codeName="Sheet6">
    <pageSetUpPr fitToPage="1"/>
  </sheetPr>
  <dimension ref="A1:H32"/>
  <sheetViews>
    <sheetView zoomScale="70" zoomScaleNormal="70" workbookViewId="0">
      <selection activeCell="B14" sqref="B14"/>
    </sheetView>
  </sheetViews>
  <sheetFormatPr defaultColWidth="17.28515625" defaultRowHeight="15" x14ac:dyDescent="0.25"/>
  <cols>
    <col min="1" max="1" width="15" customWidth="1"/>
    <col min="2" max="2" width="13.28515625" customWidth="1"/>
    <col min="3" max="3" width="20.42578125" customWidth="1"/>
    <col min="4" max="4" width="11.7109375" style="2" bestFit="1" customWidth="1"/>
    <col min="5" max="5" width="14.28515625" style="57" bestFit="1" customWidth="1"/>
    <col min="6" max="6" width="11.85546875" style="57" customWidth="1"/>
    <col min="7" max="7" width="13.7109375" style="57" bestFit="1" customWidth="1"/>
    <col min="8" max="8" width="58.140625" bestFit="1" customWidth="1"/>
  </cols>
  <sheetData>
    <row r="1" spans="1:8" x14ac:dyDescent="0.25">
      <c r="A1" s="17" t="s">
        <v>163</v>
      </c>
      <c r="B1" s="17" t="s">
        <v>164</v>
      </c>
      <c r="C1" s="17" t="s">
        <v>165</v>
      </c>
      <c r="D1" s="20" t="s">
        <v>166</v>
      </c>
      <c r="E1" s="66" t="s">
        <v>167</v>
      </c>
      <c r="F1" s="66" t="s">
        <v>168</v>
      </c>
      <c r="G1" s="66" t="s">
        <v>14</v>
      </c>
      <c r="H1" s="17" t="s">
        <v>169</v>
      </c>
    </row>
    <row r="3" spans="1:8" x14ac:dyDescent="0.25">
      <c r="C3" t="s">
        <v>269</v>
      </c>
    </row>
    <row r="5" spans="1:8" x14ac:dyDescent="0.25">
      <c r="A5" t="s">
        <v>270</v>
      </c>
      <c r="B5" s="136" t="s">
        <v>271</v>
      </c>
      <c r="C5" t="s">
        <v>183</v>
      </c>
      <c r="E5" s="57">
        <v>170</v>
      </c>
      <c r="G5" s="57">
        <v>170</v>
      </c>
      <c r="H5" t="s">
        <v>272</v>
      </c>
    </row>
    <row r="6" spans="1:8" x14ac:dyDescent="0.25">
      <c r="A6" t="s">
        <v>270</v>
      </c>
      <c r="B6" s="136" t="s">
        <v>273</v>
      </c>
      <c r="C6" t="s">
        <v>274</v>
      </c>
      <c r="D6" s="2">
        <v>60</v>
      </c>
      <c r="E6" s="57">
        <v>340</v>
      </c>
      <c r="G6" s="57">
        <v>400</v>
      </c>
      <c r="H6" t="s">
        <v>275</v>
      </c>
    </row>
    <row r="7" spans="1:8" x14ac:dyDescent="0.25">
      <c r="A7" t="s">
        <v>270</v>
      </c>
      <c r="B7" s="136" t="s">
        <v>276</v>
      </c>
      <c r="C7" t="s">
        <v>277</v>
      </c>
      <c r="E7" s="57">
        <v>70</v>
      </c>
      <c r="G7" s="57">
        <v>70</v>
      </c>
      <c r="H7" t="s">
        <v>278</v>
      </c>
    </row>
    <row r="8" spans="1:8" x14ac:dyDescent="0.25">
      <c r="A8" t="s">
        <v>279</v>
      </c>
      <c r="B8" s="136" t="s">
        <v>280</v>
      </c>
      <c r="C8" t="s">
        <v>281</v>
      </c>
      <c r="E8" s="57">
        <v>260</v>
      </c>
      <c r="G8" s="57">
        <v>260</v>
      </c>
      <c r="H8" t="s">
        <v>282</v>
      </c>
    </row>
    <row r="9" spans="1:8" x14ac:dyDescent="0.25">
      <c r="A9" t="s">
        <v>283</v>
      </c>
      <c r="B9" s="136" t="s">
        <v>284</v>
      </c>
      <c r="C9" t="s">
        <v>184</v>
      </c>
      <c r="E9" s="57">
        <v>1190</v>
      </c>
      <c r="G9" s="57">
        <v>1190</v>
      </c>
      <c r="H9" t="s">
        <v>278</v>
      </c>
    </row>
    <row r="10" spans="1:8" x14ac:dyDescent="0.25">
      <c r="A10" t="s">
        <v>283</v>
      </c>
      <c r="B10" s="136" t="s">
        <v>285</v>
      </c>
      <c r="C10" t="s">
        <v>274</v>
      </c>
      <c r="E10" s="57">
        <v>200</v>
      </c>
      <c r="G10" s="57">
        <v>200</v>
      </c>
      <c r="H10" t="s">
        <v>286</v>
      </c>
    </row>
    <row r="11" spans="1:8" x14ac:dyDescent="0.25">
      <c r="A11" t="s">
        <v>283</v>
      </c>
      <c r="B11" s="136" t="s">
        <v>287</v>
      </c>
      <c r="C11" t="s">
        <v>288</v>
      </c>
      <c r="E11" s="57">
        <v>340</v>
      </c>
      <c r="G11" s="57">
        <v>340</v>
      </c>
      <c r="H11" t="s">
        <v>289</v>
      </c>
    </row>
    <row r="12" spans="1:8" x14ac:dyDescent="0.25">
      <c r="A12" t="s">
        <v>290</v>
      </c>
      <c r="B12" s="136" t="s">
        <v>291</v>
      </c>
      <c r="C12" t="s">
        <v>292</v>
      </c>
      <c r="E12" s="57">
        <v>1080</v>
      </c>
      <c r="G12" s="57">
        <v>1080</v>
      </c>
      <c r="H12" t="s">
        <v>289</v>
      </c>
    </row>
    <row r="13" spans="1:8" x14ac:dyDescent="0.25">
      <c r="A13" s="153" t="s">
        <v>293</v>
      </c>
      <c r="B13" s="153" t="s">
        <v>294</v>
      </c>
      <c r="C13" s="153" t="s">
        <v>295</v>
      </c>
      <c r="D13" s="154"/>
      <c r="E13" s="155">
        <v>170</v>
      </c>
      <c r="F13" s="155"/>
      <c r="G13" s="155">
        <v>170</v>
      </c>
      <c r="H13" s="153" t="s">
        <v>296</v>
      </c>
    </row>
    <row r="14" spans="1:8" x14ac:dyDescent="0.25">
      <c r="A14" t="s">
        <v>279</v>
      </c>
      <c r="B14" s="136" t="s">
        <v>297</v>
      </c>
      <c r="C14" t="s">
        <v>298</v>
      </c>
      <c r="E14" s="57">
        <v>113</v>
      </c>
      <c r="G14" s="57">
        <v>113</v>
      </c>
      <c r="H14" t="s">
        <v>299</v>
      </c>
    </row>
    <row r="15" spans="1:8" x14ac:dyDescent="0.25">
      <c r="A15" s="153" t="s">
        <v>300</v>
      </c>
      <c r="B15" s="153" t="s">
        <v>301</v>
      </c>
      <c r="C15" s="153" t="s">
        <v>302</v>
      </c>
      <c r="D15" s="154"/>
      <c r="E15" s="155"/>
      <c r="F15" s="155">
        <v>160</v>
      </c>
      <c r="G15" s="155">
        <v>160</v>
      </c>
      <c r="H15" s="153" t="s">
        <v>303</v>
      </c>
    </row>
    <row r="18" spans="1:8" x14ac:dyDescent="0.25">
      <c r="E18" s="57">
        <f>SUM(E4:E16)</f>
        <v>3933</v>
      </c>
      <c r="F18" s="57">
        <f>SUM(F4:F13)</f>
        <v>0</v>
      </c>
      <c r="G18" s="57">
        <f>SUM(G4:G16)</f>
        <v>4153</v>
      </c>
      <c r="H18" t="s">
        <v>155</v>
      </c>
    </row>
    <row r="21" spans="1:8" x14ac:dyDescent="0.25">
      <c r="C21" s="18" t="s">
        <v>104</v>
      </c>
    </row>
    <row r="22" spans="1:8" x14ac:dyDescent="0.25">
      <c r="C22" t="s">
        <v>105</v>
      </c>
      <c r="G22" s="66">
        <f>SUM(G23:G26)</f>
        <v>1520</v>
      </c>
      <c r="H22" s="17" t="s">
        <v>304</v>
      </c>
    </row>
    <row r="23" spans="1:8" x14ac:dyDescent="0.25">
      <c r="B23" t="s">
        <v>276</v>
      </c>
      <c r="G23" s="57">
        <v>70</v>
      </c>
    </row>
    <row r="24" spans="1:8" x14ac:dyDescent="0.25">
      <c r="B24" t="s">
        <v>280</v>
      </c>
      <c r="G24" s="57">
        <v>260</v>
      </c>
    </row>
    <row r="25" spans="1:8" x14ac:dyDescent="0.25">
      <c r="B25" t="s">
        <v>284</v>
      </c>
      <c r="G25" s="57">
        <v>1190</v>
      </c>
    </row>
    <row r="27" spans="1:8" x14ac:dyDescent="0.25">
      <c r="B27" s="153" t="s">
        <v>294</v>
      </c>
      <c r="C27" s="153"/>
      <c r="D27" s="154"/>
      <c r="E27" s="155"/>
      <c r="F27" s="155"/>
      <c r="G27" s="155">
        <v>170</v>
      </c>
      <c r="H27" s="153"/>
    </row>
    <row r="28" spans="1:8" x14ac:dyDescent="0.25">
      <c r="B28" s="153" t="s">
        <v>301</v>
      </c>
      <c r="C28" s="153"/>
      <c r="D28" s="154"/>
      <c r="E28" s="155"/>
      <c r="F28" s="155"/>
      <c r="G28" s="155">
        <v>160</v>
      </c>
      <c r="H28" s="153"/>
    </row>
    <row r="29" spans="1:8" x14ac:dyDescent="0.25">
      <c r="B29" s="153"/>
      <c r="C29" s="153"/>
      <c r="D29" s="154"/>
      <c r="E29" s="155"/>
      <c r="F29" s="155"/>
      <c r="G29" s="156">
        <f>G27+G28</f>
        <v>330</v>
      </c>
      <c r="H29" s="157" t="s">
        <v>305</v>
      </c>
    </row>
    <row r="32" spans="1:8" x14ac:dyDescent="0.25">
      <c r="A32" t="s">
        <v>171</v>
      </c>
      <c r="B32" t="s">
        <v>185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Group Contributions</vt:lpstr>
      <vt:lpstr>Statement 1903342503-627</vt:lpstr>
      <vt:lpstr>Cash Book</vt:lpstr>
      <vt:lpstr>Receipts and Payments</vt:lpstr>
      <vt:lpstr>Prudent Reserve</vt:lpstr>
      <vt:lpstr>Office Receipts</vt:lpstr>
      <vt:lpstr>'Cash Book'!Print_Area</vt:lpstr>
      <vt:lpstr>'Group Contributions'!Print_Area</vt:lpstr>
      <vt:lpstr>'Prudent Reserve'!Print_Area</vt:lpstr>
      <vt:lpstr>'Receipts and Payments'!Print_Area</vt:lpstr>
      <vt:lpstr>'Statement 1903342503-627'!Print_Area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Duffin</dc:creator>
  <cp:lastModifiedBy>Mike Simpson</cp:lastModifiedBy>
  <cp:lastPrinted>2025-07-11T11:43:26Z</cp:lastPrinted>
  <dcterms:created xsi:type="dcterms:W3CDTF">2020-02-04T14:08:02Z</dcterms:created>
  <dcterms:modified xsi:type="dcterms:W3CDTF">2026-02-13T12:44:47Z</dcterms:modified>
  <cp:contentStatus/>
</cp:coreProperties>
</file>