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weidan-my.sharepoint.com/personal/mike_simpson_sweidan_co_za/Documents/z. Personal/AA/AREA/Treasurer FINANCE Reports/2026/04.April 2026/"/>
    </mc:Choice>
  </mc:AlternateContent>
  <xr:revisionPtr revIDLastSave="289" documentId="8_{36A4B332-ACEE-438F-8F5B-329CE9100E22}" xr6:coauthVersionLast="47" xr6:coauthVersionMax="47" xr10:uidLastSave="{9770D42C-DB53-4B66-B314-3E339AC3E79E}"/>
  <workbookProtection workbookAlgorithmName="SHA-512" workbookHashValue="h93OR0ev0F04dGtEc7mL8awS/ibcJUkEYzDwEVelIQaW0iOhoRDB1uiY3qS+HHJB78/ltmIKjw/qV8R3a7toKw==" workbookSaltValue="zjOQ4utW8sfJUkUFRXzBvQ==" workbookSpinCount="100000" lockStructure="1"/>
  <bookViews>
    <workbookView xWindow="-120" yWindow="-120" windowWidth="20730" windowHeight="11040" tabRatio="656" firstSheet="2" activeTab="3" xr2:uid="{00000000-000D-0000-FFFF-FFFF00000000}"/>
  </bookViews>
  <sheets>
    <sheet name="Group Contributions" sheetId="5" r:id="rId1"/>
    <sheet name="Statement 1903342503-627" sheetId="28" r:id="rId2"/>
    <sheet name="Cash Book" sheetId="7" r:id="rId3"/>
    <sheet name="Receipts and Payments" sheetId="3" r:id="rId4"/>
    <sheet name="Prudent Reserve" sheetId="9" r:id="rId5"/>
    <sheet name="Office Receipts" sheetId="25" r:id="rId6"/>
  </sheets>
  <definedNames>
    <definedName name="_xlnm._FilterDatabase" localSheetId="0" hidden="1">'Group Contributions'!$A$4:$P$25</definedName>
    <definedName name="_xlnm.Print_Area" localSheetId="2">'Cash Book'!$A$1:$U$72</definedName>
    <definedName name="_xlnm.Print_Area" localSheetId="0">'Group Contributions'!$A$1:$P$32</definedName>
    <definedName name="_xlnm.Print_Area" localSheetId="5">'Office Receipts'!#REF!</definedName>
    <definedName name="_xlnm.Print_Area" localSheetId="4">'Prudent Reserve'!$A$1:$D$89</definedName>
    <definedName name="_xlnm.Print_Area" localSheetId="3">'Receipts and Payments'!$A$1:$D$26</definedName>
    <definedName name="_xlnm.Print_Area" localSheetId="1">'Statement 1903342503-627'!#REF!</definedName>
    <definedName name="Z_348BCD28_752D_4E41_9C65_A43FA1CF6E1A_.wvu.Cols" localSheetId="0" hidden="1">'Group Contributions'!$Q:$Q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5" l="1"/>
  <c r="G20" i="25"/>
  <c r="F20" i="25"/>
  <c r="E20" i="25"/>
  <c r="D20" i="25"/>
  <c r="B88" i="9"/>
  <c r="B24" i="3" l="1"/>
  <c r="P21" i="5" l="1"/>
  <c r="L68" i="7" l="1"/>
  <c r="O68" i="7" l="1"/>
  <c r="U68" i="7" l="1"/>
  <c r="T68" i="7"/>
  <c r="S68" i="7"/>
  <c r="D16" i="3" s="1"/>
  <c r="R68" i="7"/>
  <c r="Q68" i="7"/>
  <c r="P68" i="7"/>
  <c r="D11" i="3" s="1"/>
  <c r="N68" i="7"/>
  <c r="M68" i="7"/>
  <c r="K68" i="7"/>
  <c r="E72" i="7" s="1"/>
  <c r="I68" i="7"/>
  <c r="H68" i="7"/>
  <c r="G68" i="7"/>
  <c r="F68" i="7"/>
  <c r="E68" i="7"/>
  <c r="E71" i="7" s="1"/>
  <c r="P19" i="5"/>
  <c r="P7" i="5"/>
  <c r="P4" i="5"/>
  <c r="P16" i="5"/>
  <c r="M30" i="5"/>
  <c r="G72" i="7" l="1"/>
  <c r="D15" i="3"/>
  <c r="K69" i="7"/>
  <c r="D6" i="3" s="1"/>
  <c r="D30" i="5"/>
  <c r="N30" i="5" l="1"/>
  <c r="L30" i="5"/>
  <c r="K30" i="5" l="1"/>
  <c r="B10" i="3"/>
  <c r="D7" i="3" l="1"/>
  <c r="J30" i="5"/>
  <c r="I30" i="5"/>
  <c r="H30" i="5"/>
  <c r="G30" i="5"/>
  <c r="D14" i="3"/>
  <c r="B12" i="3"/>
  <c r="B9" i="3"/>
  <c r="F30" i="5"/>
  <c r="E30" i="5"/>
  <c r="C30" i="5" l="1"/>
  <c r="P29" i="5"/>
  <c r="P28" i="5"/>
  <c r="P27" i="5"/>
  <c r="P26" i="5"/>
  <c r="P25" i="5"/>
  <c r="P24" i="5"/>
  <c r="P23" i="5"/>
  <c r="P22" i="5"/>
  <c r="P20" i="5"/>
  <c r="P18" i="5"/>
  <c r="P17" i="5"/>
  <c r="P15" i="5"/>
  <c r="P14" i="5"/>
  <c r="P13" i="5"/>
  <c r="P12" i="5"/>
  <c r="P11" i="5"/>
  <c r="P10" i="5"/>
  <c r="P9" i="5"/>
  <c r="P8" i="5"/>
  <c r="P6" i="5"/>
  <c r="P5" i="5"/>
  <c r="D9" i="3"/>
  <c r="D13" i="3"/>
  <c r="D12" i="3"/>
  <c r="B11" i="3"/>
  <c r="B8" i="3"/>
  <c r="D10" i="3"/>
  <c r="P30" i="5" l="1"/>
  <c r="B9" i="9" l="1"/>
  <c r="D9" i="9" s="1"/>
  <c r="D10" i="9" s="1"/>
  <c r="D8" i="3" l="1"/>
  <c r="D17" i="3" s="1"/>
  <c r="D68" i="7"/>
  <c r="D69" i="7" l="1"/>
  <c r="B6" i="3" s="1"/>
  <c r="D18" i="3" s="1"/>
  <c r="B22" i="3" s="1"/>
  <c r="B7" i="3"/>
  <c r="B16" i="3" s="1"/>
</calcChain>
</file>

<file path=xl/sharedStrings.xml><?xml version="1.0" encoding="utf-8"?>
<sst xmlns="http://schemas.openxmlformats.org/spreadsheetml/2006/main" count="451" uniqueCount="287">
  <si>
    <t>GROUP CONTRIBUTIONS</t>
  </si>
  <si>
    <t>Group</t>
  </si>
  <si>
    <t>Jan</t>
  </si>
  <si>
    <t>Feb</t>
  </si>
  <si>
    <t>Mar</t>
  </si>
  <si>
    <t>Apr</t>
  </si>
  <si>
    <t>May</t>
  </si>
  <si>
    <t>Jun</t>
  </si>
  <si>
    <t>Jul</t>
  </si>
  <si>
    <t xml:space="preserve">Aug </t>
  </si>
  <si>
    <t>Sep</t>
  </si>
  <si>
    <t>Oct</t>
  </si>
  <si>
    <t xml:space="preserve">Nov </t>
  </si>
  <si>
    <t>Dec</t>
  </si>
  <si>
    <t>TOTAL</t>
  </si>
  <si>
    <t xml:space="preserve">Benoni South </t>
  </si>
  <si>
    <t>Brakpan</t>
  </si>
  <si>
    <t>HATS</t>
  </si>
  <si>
    <t>Heidelburg</t>
  </si>
  <si>
    <t>Springs</t>
  </si>
  <si>
    <t>Tembisa Sunday</t>
  </si>
  <si>
    <t xml:space="preserve">Word of Mouth </t>
  </si>
  <si>
    <t>Courage to Change</t>
  </si>
  <si>
    <t>Sunnyridge</t>
  </si>
  <si>
    <t>RECEIPTS &amp; PAYMENTS ACCOUNT</t>
  </si>
  <si>
    <t>Income</t>
  </si>
  <si>
    <t>AMOUNT</t>
  </si>
  <si>
    <t>Expenditure</t>
  </si>
  <si>
    <t>Incoming for the Month</t>
  </si>
  <si>
    <t>Payouts for the Month</t>
  </si>
  <si>
    <t>Honorarium</t>
  </si>
  <si>
    <t>Literature</t>
  </si>
  <si>
    <t xml:space="preserve">Literature </t>
  </si>
  <si>
    <t>Intergroup</t>
  </si>
  <si>
    <t>Bank Charges</t>
  </si>
  <si>
    <t>Other</t>
  </si>
  <si>
    <t>Telkom</t>
  </si>
  <si>
    <t>GSO</t>
  </si>
  <si>
    <t>Rent</t>
  </si>
  <si>
    <t xml:space="preserve">Prudent and Special Funds </t>
  </si>
  <si>
    <t xml:space="preserve">Stock </t>
  </si>
  <si>
    <t>Date</t>
  </si>
  <si>
    <t>Desciption</t>
  </si>
  <si>
    <t>Amt</t>
  </si>
  <si>
    <t>Telephone</t>
  </si>
  <si>
    <t>AA EAST RAND</t>
  </si>
  <si>
    <t xml:space="preserve">CALL ACCOUNT </t>
  </si>
  <si>
    <t>Interest</t>
  </si>
  <si>
    <t>PRUDENT RESERVE</t>
  </si>
  <si>
    <t>BCM</t>
  </si>
  <si>
    <t>Telkom est</t>
  </si>
  <si>
    <t>Salary</t>
  </si>
  <si>
    <t>Bank charges est</t>
  </si>
  <si>
    <t>Petty Cash</t>
  </si>
  <si>
    <t>x3</t>
  </si>
  <si>
    <t>Deduction</t>
  </si>
  <si>
    <t>Katlehong</t>
  </si>
  <si>
    <t>Highveld Group</t>
  </si>
  <si>
    <t>RECEIPTS</t>
  </si>
  <si>
    <t>PAYMENTS</t>
  </si>
  <si>
    <t>Zoom</t>
  </si>
  <si>
    <r>
      <t xml:space="preserve">Benoni lunch    </t>
    </r>
    <r>
      <rPr>
        <b/>
        <sz val="10"/>
        <color rgb="FFFF0000"/>
        <rFont val="Calibri"/>
        <family val="2"/>
        <scheme val="minor"/>
      </rPr>
      <t>2 meetings</t>
    </r>
  </si>
  <si>
    <t>Contribution</t>
  </si>
  <si>
    <t>B/Charge</t>
  </si>
  <si>
    <t>Personal Contributions</t>
  </si>
  <si>
    <t xml:space="preserve">                                                                            </t>
  </si>
  <si>
    <t>In</t>
  </si>
  <si>
    <t>Out</t>
  </si>
  <si>
    <t>Kempton Park</t>
  </si>
  <si>
    <t>Payment</t>
  </si>
  <si>
    <t>Contributions</t>
  </si>
  <si>
    <t>Jan '22</t>
  </si>
  <si>
    <t>Jan'22</t>
  </si>
  <si>
    <t>Feb'22</t>
  </si>
  <si>
    <t>March '22</t>
  </si>
  <si>
    <t>Web Site</t>
  </si>
  <si>
    <r>
      <t xml:space="preserve">Airfield   </t>
    </r>
    <r>
      <rPr>
        <b/>
        <sz val="10"/>
        <color rgb="FFFF0000"/>
        <rFont val="Calibri"/>
        <family val="2"/>
        <scheme val="minor"/>
      </rPr>
      <t>2 meetings</t>
    </r>
  </si>
  <si>
    <t>April '22</t>
  </si>
  <si>
    <t>May '22</t>
  </si>
  <si>
    <t>June'22</t>
  </si>
  <si>
    <t>July'22</t>
  </si>
  <si>
    <t>Aug'22</t>
  </si>
  <si>
    <t>Sept'22</t>
  </si>
  <si>
    <t>Oct'22</t>
  </si>
  <si>
    <t>Nov'22</t>
  </si>
  <si>
    <t>Dec'22</t>
  </si>
  <si>
    <t>Jan'23</t>
  </si>
  <si>
    <t>b/f</t>
  </si>
  <si>
    <t>Feb'23</t>
  </si>
  <si>
    <t>Mar'23</t>
  </si>
  <si>
    <t>May '23</t>
  </si>
  <si>
    <t>House of Mercy</t>
  </si>
  <si>
    <t>Step 11 / online</t>
  </si>
  <si>
    <t>June '23</t>
  </si>
  <si>
    <t>Benoni Recovery</t>
  </si>
  <si>
    <t>Live and Let Live</t>
  </si>
  <si>
    <t>July '23</t>
  </si>
  <si>
    <t>Aug'23</t>
  </si>
  <si>
    <t>* Transfer to Prudent Fund</t>
  </si>
  <si>
    <t>Sept'23</t>
  </si>
  <si>
    <t>Office Tea Coffee etc.</t>
  </si>
  <si>
    <t>Oct'23</t>
  </si>
  <si>
    <t>Nov'23</t>
  </si>
  <si>
    <t>02 Jan'24</t>
  </si>
  <si>
    <t>31 Jan'24</t>
  </si>
  <si>
    <t>Withdrawal</t>
  </si>
  <si>
    <t>14 Feb'24</t>
  </si>
  <si>
    <t>Deposit</t>
  </si>
  <si>
    <t>26 Feb'24</t>
  </si>
  <si>
    <t>29 Feb'24</t>
  </si>
  <si>
    <t>Investor</t>
  </si>
  <si>
    <t xml:space="preserve">Office </t>
  </si>
  <si>
    <t>Edenvale - Thursday</t>
  </si>
  <si>
    <t>02 Apr'24</t>
  </si>
  <si>
    <t>30 Apr'24</t>
  </si>
  <si>
    <t xml:space="preserve"> </t>
  </si>
  <si>
    <t>31 May'24</t>
  </si>
  <si>
    <t>Zoom / Rosebank</t>
  </si>
  <si>
    <t>01 July'24</t>
  </si>
  <si>
    <t>31 July'24</t>
  </si>
  <si>
    <t>Sub</t>
  </si>
  <si>
    <t xml:space="preserve">Sub </t>
  </si>
  <si>
    <t>29 Aug'24</t>
  </si>
  <si>
    <t>31 Aug'24</t>
  </si>
  <si>
    <t>interest</t>
  </si>
  <si>
    <t>30 Sep'24</t>
  </si>
  <si>
    <t xml:space="preserve">Springs Online </t>
  </si>
  <si>
    <t>Web Site Hosting and Zoom</t>
  </si>
  <si>
    <t>31 Oct'24</t>
  </si>
  <si>
    <t>02 Nov'24</t>
  </si>
  <si>
    <t>30 Nov'24</t>
  </si>
  <si>
    <t xml:space="preserve">  R</t>
  </si>
  <si>
    <t>31 Dec'24</t>
  </si>
  <si>
    <t xml:space="preserve">Withdrawal - Laptop </t>
  </si>
  <si>
    <t>30 Jan'25</t>
  </si>
  <si>
    <t>31 Jan'25</t>
  </si>
  <si>
    <t xml:space="preserve">Trf to Convention </t>
  </si>
  <si>
    <t>04 Feb'25</t>
  </si>
  <si>
    <t>Withdrawal - Delegates</t>
  </si>
  <si>
    <t>13 Feb'25</t>
  </si>
  <si>
    <t>28 Feb'25</t>
  </si>
  <si>
    <t>Deposit - Trf from Conv</t>
  </si>
  <si>
    <t>10 Mar'25</t>
  </si>
  <si>
    <t>31 Mar'25</t>
  </si>
  <si>
    <t>30 Apr'25</t>
  </si>
  <si>
    <t>Dep - Trf from Conv</t>
  </si>
  <si>
    <t>15 May'25</t>
  </si>
  <si>
    <t>31 May'25</t>
  </si>
  <si>
    <t>Benoni City Big Book</t>
  </si>
  <si>
    <t>Sober at Sunset</t>
  </si>
  <si>
    <t>30 Sep'25</t>
  </si>
  <si>
    <t>31 Oct'25</t>
  </si>
  <si>
    <r>
      <t>Edenvale Lunch</t>
    </r>
    <r>
      <rPr>
        <b/>
        <sz val="10"/>
        <color rgb="FFFF0000"/>
        <rFont val="Calibri"/>
        <family val="2"/>
        <scheme val="minor"/>
      </rPr>
      <t xml:space="preserve">  3 meetings</t>
    </r>
  </si>
  <si>
    <t>30 Nov'25</t>
  </si>
  <si>
    <t>Banking</t>
  </si>
  <si>
    <t>Banking Reversal</t>
  </si>
  <si>
    <t>31 Dec'25</t>
  </si>
  <si>
    <t>Valentines</t>
  </si>
  <si>
    <t>Other - Valentines Ball</t>
  </si>
  <si>
    <t>Other / Investor - Valentines Ball</t>
  </si>
  <si>
    <t>CASH BOOK - February 2026</t>
  </si>
  <si>
    <t>TAMRYN VALENTINE'S</t>
  </si>
  <si>
    <t>SHAVIN VALENTINES DINNER</t>
  </si>
  <si>
    <t>JO H VALENTINE'S BALL</t>
  </si>
  <si>
    <t>Verna EEG</t>
  </si>
  <si>
    <t>Valentine s - Tasmond</t>
  </si>
  <si>
    <t>DATE</t>
  </si>
  <si>
    <t>RECEIPT NO</t>
  </si>
  <si>
    <t>NAME</t>
  </si>
  <si>
    <t>GROUP</t>
  </si>
  <si>
    <t>LITERATURE</t>
  </si>
  <si>
    <t>MISC</t>
  </si>
  <si>
    <t>DESCRIPTION</t>
  </si>
  <si>
    <t>NEIL - HOM</t>
  </si>
  <si>
    <t>JEAN - ELG</t>
  </si>
  <si>
    <t>Total invoiced</t>
  </si>
  <si>
    <t xml:space="preserve">OFFICE USE </t>
  </si>
  <si>
    <t>J. Havenga</t>
  </si>
  <si>
    <t>INV0116</t>
  </si>
  <si>
    <t>DEDUCT IN APRIL</t>
  </si>
  <si>
    <t>23-03-2026</t>
  </si>
  <si>
    <t>Hats</t>
  </si>
  <si>
    <t>Sober @ Sunset</t>
  </si>
  <si>
    <t>Web Hosting</t>
  </si>
  <si>
    <t>ELG</t>
  </si>
  <si>
    <t>Benoni City BB</t>
  </si>
  <si>
    <t>Jo H - Honorarium - EFT</t>
  </si>
  <si>
    <t>Jo H - Honorarium - Cash</t>
  </si>
  <si>
    <t>Maintenance Fee</t>
  </si>
  <si>
    <t>BCM Church</t>
  </si>
  <si>
    <t>as at 30 April 2026</t>
  </si>
  <si>
    <t>Bank Balance B/F - 01 Apr 2026</t>
  </si>
  <si>
    <t>Actual Current account balance 30/04/2026</t>
  </si>
  <si>
    <t>FINAL REPORT FOR APRIL 2026</t>
  </si>
  <si>
    <t>10/04/2026</t>
  </si>
  <si>
    <t>INV0120</t>
  </si>
  <si>
    <t>PAID EFT 13/04/2026</t>
  </si>
  <si>
    <t>24/04/2026</t>
  </si>
  <si>
    <t>INV0121</t>
  </si>
  <si>
    <t>JO H - OFFICE</t>
  </si>
  <si>
    <t>DEDUCT</t>
  </si>
  <si>
    <t>13/04/2026</t>
  </si>
  <si>
    <t>INV0122</t>
  </si>
  <si>
    <t>PAID EFT 16/04/2026</t>
  </si>
  <si>
    <t>16/04/2026</t>
  </si>
  <si>
    <t>INV0123</t>
  </si>
  <si>
    <t>JOHN H - AIRFIELD</t>
  </si>
  <si>
    <t>PAID R240 EFT 11/04 + R530 EFT 19/04</t>
  </si>
  <si>
    <t>INV0124</t>
  </si>
  <si>
    <t>JANINE - AIRFIELD</t>
  </si>
  <si>
    <t>INV0125</t>
  </si>
  <si>
    <t>NTOMBI - ETWATWA</t>
  </si>
  <si>
    <t>PAID R170 EFT 16/04 + R170 EFT 16/04</t>
  </si>
  <si>
    <t>17/04/2026</t>
  </si>
  <si>
    <t>INV0126</t>
  </si>
  <si>
    <t>PAID CASH</t>
  </si>
  <si>
    <t>INV0127</t>
  </si>
  <si>
    <t>RAJEN - SUNNYRIDGE</t>
  </si>
  <si>
    <t>PAID EFT 21/04/2026</t>
  </si>
  <si>
    <t>20/04/2026</t>
  </si>
  <si>
    <t>INV0128</t>
  </si>
  <si>
    <t>EMILY - ELG</t>
  </si>
  <si>
    <t>PAID EFT 20/04/2026</t>
  </si>
  <si>
    <t>INV0129</t>
  </si>
  <si>
    <t>22/04/2026</t>
  </si>
  <si>
    <t>INV0130</t>
  </si>
  <si>
    <t>DIRK - HIGHVELD</t>
  </si>
  <si>
    <t>PAID EFT 28/04/2026</t>
  </si>
  <si>
    <t>INV0131</t>
  </si>
  <si>
    <t>SHAVIN - S @ SUNSET</t>
  </si>
  <si>
    <t xml:space="preserve">PAID CASH </t>
  </si>
  <si>
    <t>INV0132</t>
  </si>
  <si>
    <t>ANDREW - KEMPTON</t>
  </si>
  <si>
    <t>29/04/2026</t>
  </si>
  <si>
    <t>INV0133</t>
  </si>
  <si>
    <t>MANDLA - EDENVALE</t>
  </si>
  <si>
    <t>INV0134</t>
  </si>
  <si>
    <t>LESS DEDUCTIONS</t>
  </si>
  <si>
    <t xml:space="preserve">(R5200-R2040=R3160 due to Jo H) </t>
  </si>
  <si>
    <t>DEDUCT IN MAY</t>
  </si>
  <si>
    <t>Leave days taken in 2026 - (1) - 02 APRIL</t>
  </si>
  <si>
    <t>Caroline ELG - INV0116 - Pd Cash</t>
  </si>
  <si>
    <t>01-04-2026</t>
  </si>
  <si>
    <t>04-04-2026</t>
  </si>
  <si>
    <t>06-04-2026</t>
  </si>
  <si>
    <t>07-04-2026</t>
  </si>
  <si>
    <t>08-04-2026</t>
  </si>
  <si>
    <t>09-04-2026</t>
  </si>
  <si>
    <t>11-04-2026</t>
  </si>
  <si>
    <t>13-04-2026</t>
  </si>
  <si>
    <t>14-04-2026</t>
  </si>
  <si>
    <t>16-04-2026</t>
  </si>
  <si>
    <t>17-04-2026</t>
  </si>
  <si>
    <t>18-04-2026</t>
  </si>
  <si>
    <t>20-04-2026</t>
  </si>
  <si>
    <t>21-04-2026</t>
  </si>
  <si>
    <t>22-04-2026</t>
  </si>
  <si>
    <t>23-04-2026</t>
  </si>
  <si>
    <t>25-04-2026</t>
  </si>
  <si>
    <t>28-04-2026</t>
  </si>
  <si>
    <t>29-04-2026</t>
  </si>
  <si>
    <t>30-04-2026</t>
  </si>
  <si>
    <t>24-04-2026</t>
  </si>
  <si>
    <t>Airfield</t>
  </si>
  <si>
    <t>Lennie</t>
  </si>
  <si>
    <t>Benoni South</t>
  </si>
  <si>
    <t>Rosebank BB</t>
  </si>
  <si>
    <t>GSO INV104705</t>
  </si>
  <si>
    <t>Notification fee - email</t>
  </si>
  <si>
    <t>Airfield - INV0123</t>
  </si>
  <si>
    <t>ATM Cash 240</t>
  </si>
  <si>
    <t>ATM transaction</t>
  </si>
  <si>
    <t>ELG - INV0120</t>
  </si>
  <si>
    <t>Kempton</t>
  </si>
  <si>
    <t>Airfield - INV0124</t>
  </si>
  <si>
    <t>Airfield - INV0125</t>
  </si>
  <si>
    <t>ELG - INV0122</t>
  </si>
  <si>
    <t>HOM - INV0126</t>
  </si>
  <si>
    <t>Sunnyridge - INV0127</t>
  </si>
  <si>
    <t>ELG - INV0129</t>
  </si>
  <si>
    <t>Sunnyridge Venue Hire</t>
  </si>
  <si>
    <t>Highveld</t>
  </si>
  <si>
    <t>Service Fee</t>
  </si>
  <si>
    <t>Service fee - sms</t>
  </si>
  <si>
    <t>Highveld - INV0130</t>
  </si>
  <si>
    <t>ELG - INV0128</t>
  </si>
  <si>
    <t>Jo H - INV0121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</si>
</sst>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&quot;#,##0.00;\-&quot;R&quot;#,##0.00"/>
    <numFmt numFmtId="8" formatCode="&quot;R&quot;#,##0.00;[Red]\-&quot;R&quot;#,##0.00"/>
    <numFmt numFmtId="164" formatCode="[$-809]d\ mmmm\ yyyy;@"/>
    <numFmt numFmtId="165" formatCode="[$-409]d/mmm/yy;@"/>
    <numFmt numFmtId="166" formatCode="&quot;R&quot;#,##0.00"/>
    <numFmt numFmtId="167" formatCode="#,##0.000000000000"/>
    <numFmt numFmtId="168" formatCode="[$R-430]#,##0.00"/>
    <numFmt numFmtId="169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68">
    <xf numFmtId="0" fontId="0" fillId="0" borderId="0" xfId="0"/>
    <xf numFmtId="164" fontId="4" fillId="0" borderId="1" xfId="0" applyNumberFormat="1" applyFont="1" applyBorder="1" applyAlignment="1">
      <alignment horizontal="center"/>
    </xf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4" fontId="4" fillId="0" borderId="1" xfId="0" applyNumberFormat="1" applyFont="1" applyBorder="1" applyAlignment="1">
      <alignment horizontal="center"/>
    </xf>
    <xf numFmtId="16" fontId="0" fillId="0" borderId="0" xfId="0" quotePrefix="1" applyNumberFormat="1"/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165" fontId="11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10" xfId="0" applyFont="1" applyBorder="1"/>
    <xf numFmtId="4" fontId="2" fillId="0" borderId="12" xfId="0" applyNumberFormat="1" applyFont="1" applyBorder="1"/>
    <xf numFmtId="4" fontId="10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22" xfId="0" applyBorder="1"/>
    <xf numFmtId="0" fontId="2" fillId="0" borderId="22" xfId="0" applyFont="1" applyBorder="1"/>
    <xf numFmtId="4" fontId="0" fillId="0" borderId="22" xfId="0" applyNumberFormat="1" applyBorder="1"/>
    <xf numFmtId="4" fontId="3" fillId="0" borderId="22" xfId="0" applyNumberFormat="1" applyFont="1" applyBorder="1"/>
    <xf numFmtId="4" fontId="0" fillId="0" borderId="1" xfId="0" applyNumberForma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6" xfId="0" applyFont="1" applyBorder="1"/>
    <xf numFmtId="15" fontId="0" fillId="0" borderId="0" xfId="0" applyNumberFormat="1"/>
    <xf numFmtId="0" fontId="2" fillId="0" borderId="27" xfId="0" applyFont="1" applyBorder="1" applyAlignment="1">
      <alignment horizontal="left"/>
    </xf>
    <xf numFmtId="4" fontId="2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center"/>
    </xf>
    <xf numFmtId="4" fontId="2" fillId="0" borderId="27" xfId="0" applyNumberFormat="1" applyFont="1" applyBorder="1"/>
    <xf numFmtId="4" fontId="2" fillId="0" borderId="17" xfId="0" applyNumberFormat="1" applyFont="1" applyBorder="1"/>
    <xf numFmtId="0" fontId="2" fillId="0" borderId="1" xfId="0" applyFont="1" applyBorder="1"/>
    <xf numFmtId="166" fontId="9" fillId="2" borderId="1" xfId="0" applyNumberFormat="1" applyFont="1" applyFill="1" applyBorder="1" applyAlignment="1">
      <alignment horizontal="center"/>
    </xf>
    <xf numFmtId="0" fontId="2" fillId="0" borderId="28" xfId="0" applyFont="1" applyBorder="1"/>
    <xf numFmtId="166" fontId="0" fillId="0" borderId="1" xfId="0" applyNumberFormat="1" applyBorder="1"/>
    <xf numFmtId="0" fontId="0" fillId="0" borderId="8" xfId="0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9" xfId="0" applyBorder="1"/>
    <xf numFmtId="0" fontId="0" fillId="0" borderId="13" xfId="0" applyBorder="1"/>
    <xf numFmtId="4" fontId="0" fillId="0" borderId="15" xfId="0" applyNumberFormat="1" applyBorder="1"/>
    <xf numFmtId="0" fontId="0" fillId="0" borderId="16" xfId="0" applyBorder="1"/>
    <xf numFmtId="4" fontId="0" fillId="0" borderId="1" xfId="0" applyNumberFormat="1" applyBorder="1"/>
    <xf numFmtId="0" fontId="0" fillId="0" borderId="17" xfId="0" applyBorder="1"/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6" fontId="0" fillId="0" borderId="0" xfId="0" applyNumberFormat="1"/>
    <xf numFmtId="166" fontId="0" fillId="0" borderId="14" xfId="0" applyNumberFormat="1" applyBorder="1"/>
    <xf numFmtId="4" fontId="0" fillId="0" borderId="0" xfId="0" quotePrefix="1" applyNumberFormat="1"/>
    <xf numFmtId="166" fontId="2" fillId="0" borderId="30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166" fontId="0" fillId="0" borderId="15" xfId="0" applyNumberFormat="1" applyBorder="1"/>
    <xf numFmtId="166" fontId="2" fillId="0" borderId="4" xfId="0" applyNumberFormat="1" applyFont="1" applyBorder="1" applyAlignment="1">
      <alignment horizontal="center"/>
    </xf>
    <xf numFmtId="166" fontId="0" fillId="0" borderId="21" xfId="0" applyNumberFormat="1" applyBorder="1"/>
    <xf numFmtId="166" fontId="2" fillId="0" borderId="0" xfId="0" applyNumberFormat="1" applyFont="1"/>
    <xf numFmtId="166" fontId="2" fillId="0" borderId="21" xfId="0" applyNumberFormat="1" applyFont="1" applyBorder="1"/>
    <xf numFmtId="0" fontId="2" fillId="0" borderId="6" xfId="0" applyFont="1" applyBorder="1"/>
    <xf numFmtId="166" fontId="0" fillId="0" borderId="7" xfId="0" applyNumberFormat="1" applyBorder="1"/>
    <xf numFmtId="166" fontId="2" fillId="0" borderId="8" xfId="0" applyNumberFormat="1" applyFont="1" applyBorder="1"/>
    <xf numFmtId="166" fontId="0" fillId="0" borderId="9" xfId="0" applyNumberFormat="1" applyBorder="1"/>
    <xf numFmtId="166" fontId="0" fillId="0" borderId="8" xfId="0" applyNumberFormat="1" applyBorder="1"/>
    <xf numFmtId="166" fontId="0" fillId="0" borderId="31" xfId="0" applyNumberFormat="1" applyBorder="1"/>
    <xf numFmtId="0" fontId="0" fillId="0" borderId="19" xfId="0" applyBorder="1"/>
    <xf numFmtId="166" fontId="0" fillId="0" borderId="11" xfId="0" applyNumberFormat="1" applyBorder="1"/>
    <xf numFmtId="0" fontId="0" fillId="0" borderId="11" xfId="0" applyBorder="1"/>
    <xf numFmtId="166" fontId="0" fillId="0" borderId="24" xfId="0" applyNumberFormat="1" applyBorder="1"/>
    <xf numFmtId="4" fontId="2" fillId="0" borderId="8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2" fillId="0" borderId="3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166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/>
    <xf numFmtId="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4" fillId="3" borderId="17" xfId="0" applyFont="1" applyFill="1" applyBorder="1"/>
    <xf numFmtId="166" fontId="9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2" fillId="0" borderId="20" xfId="0" applyNumberFormat="1" applyFont="1" applyBorder="1" applyAlignment="1">
      <alignment horizontal="center" vertical="center"/>
    </xf>
    <xf numFmtId="2" fontId="0" fillId="0" borderId="0" xfId="0" applyNumberFormat="1"/>
    <xf numFmtId="167" fontId="0" fillId="0" borderId="0" xfId="0" applyNumberFormat="1"/>
    <xf numFmtId="4" fontId="2" fillId="0" borderId="15" xfId="0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 wrapText="1"/>
    </xf>
    <xf numFmtId="168" fontId="0" fillId="0" borderId="0" xfId="0" quotePrefix="1" applyNumberFormat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166" fontId="0" fillId="0" borderId="0" xfId="0" applyNumberFormat="1" applyAlignment="1">
      <alignment horizontal="right"/>
    </xf>
    <xf numFmtId="4" fontId="2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/>
    <xf numFmtId="8" fontId="0" fillId="0" borderId="0" xfId="0" applyNumberFormat="1"/>
    <xf numFmtId="166" fontId="0" fillId="0" borderId="15" xfId="0" applyNumberFormat="1" applyBorder="1" applyAlignment="1">
      <alignment horizontal="right"/>
    </xf>
    <xf numFmtId="0" fontId="0" fillId="0" borderId="3" xfId="0" applyBorder="1"/>
    <xf numFmtId="2" fontId="2" fillId="0" borderId="35" xfId="0" applyNumberFormat="1" applyFont="1" applyBorder="1" applyAlignment="1">
      <alignment horizontal="center"/>
    </xf>
    <xf numFmtId="166" fontId="16" fillId="0" borderId="37" xfId="0" applyNumberFormat="1" applyFont="1" applyBorder="1"/>
    <xf numFmtId="0" fontId="2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7" fontId="0" fillId="0" borderId="1" xfId="0" applyNumberFormat="1" applyBorder="1"/>
    <xf numFmtId="4" fontId="0" fillId="0" borderId="4" xfId="0" applyNumberForma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9" fontId="16" fillId="0" borderId="1" xfId="1" applyNumberFormat="1" applyBorder="1"/>
    <xf numFmtId="4" fontId="2" fillId="4" borderId="20" xfId="0" applyNumberFormat="1" applyFont="1" applyFill="1" applyBorder="1" applyAlignment="1">
      <alignment horizontal="center" vertical="center"/>
    </xf>
    <xf numFmtId="166" fontId="0" fillId="5" borderId="0" xfId="0" applyNumberFormat="1" applyFill="1"/>
    <xf numFmtId="14" fontId="0" fillId="0" borderId="0" xfId="0" applyNumberFormat="1" applyAlignment="1">
      <alignment horizontal="center"/>
    </xf>
    <xf numFmtId="4" fontId="0" fillId="0" borderId="39" xfId="0" applyNumberFormat="1" applyBorder="1"/>
    <xf numFmtId="166" fontId="0" fillId="0" borderId="39" xfId="0" applyNumberFormat="1" applyBorder="1"/>
    <xf numFmtId="0" fontId="0" fillId="4" borderId="0" xfId="0" applyFill="1"/>
    <xf numFmtId="4" fontId="0" fillId="4" borderId="0" xfId="0" applyNumberFormat="1" applyFill="1"/>
    <xf numFmtId="166" fontId="0" fillId="4" borderId="0" xfId="0" applyNumberFormat="1" applyFill="1"/>
    <xf numFmtId="0" fontId="0" fillId="5" borderId="0" xfId="0" applyFill="1"/>
    <xf numFmtId="4" fontId="0" fillId="5" borderId="0" xfId="0" applyNumberFormat="1" applyFill="1"/>
    <xf numFmtId="0" fontId="16" fillId="0" borderId="1" xfId="1" applyBorder="1"/>
    <xf numFmtId="166" fontId="16" fillId="0" borderId="37" xfId="1" applyNumberFormat="1" applyBorder="1"/>
    <xf numFmtId="4" fontId="2" fillId="0" borderId="34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/>
    </xf>
    <xf numFmtId="4" fontId="0" fillId="0" borderId="11" xfId="0" applyNumberFormat="1" applyBorder="1"/>
    <xf numFmtId="4" fontId="0" fillId="0" borderId="24" xfId="0" applyNumberFormat="1" applyBorder="1"/>
    <xf numFmtId="4" fontId="0" fillId="0" borderId="1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166" fontId="0" fillId="0" borderId="0" xfId="0" applyNumberFormat="1" applyFill="1"/>
    <xf numFmtId="0" fontId="0" fillId="6" borderId="0" xfId="0" applyFill="1"/>
    <xf numFmtId="4" fontId="0" fillId="6" borderId="0" xfId="0" applyNumberFormat="1" applyFill="1"/>
    <xf numFmtId="166" fontId="0" fillId="6" borderId="0" xfId="0" applyNumberFormat="1" applyFill="1"/>
    <xf numFmtId="169" fontId="16" fillId="0" borderId="1" xfId="1" applyNumberFormat="1" applyFill="1" applyBorder="1"/>
    <xf numFmtId="4" fontId="0" fillId="0" borderId="0" xfId="0" applyNumberFormat="1" applyFill="1" applyAlignment="1">
      <alignment horizontal="center"/>
    </xf>
    <xf numFmtId="4" fontId="2" fillId="0" borderId="36" xfId="0" applyNumberFormat="1" applyFont="1" applyFill="1" applyBorder="1" applyAlignment="1">
      <alignment horizontal="center" vertical="center"/>
    </xf>
    <xf numFmtId="4" fontId="0" fillId="0" borderId="38" xfId="0" applyNumberFormat="1" applyFill="1" applyBorder="1" applyAlignment="1">
      <alignment horizontal="center" vertical="center"/>
    </xf>
    <xf numFmtId="4" fontId="0" fillId="0" borderId="15" xfId="0" applyNumberForma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F20D7857-B40C-487B-9D21-58CF03BBC996}"/>
  </cellStyles>
  <dxfs count="0"/>
  <tableStyles count="0" defaultTableStyle="TableStyleMedium2" defaultPivotStyle="PivotStyleLight16"/>
  <colors>
    <mruColors>
      <color rgb="FFFF7C80"/>
      <color rgb="FFFF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9"/>
  <sheetViews>
    <sheetView topLeftCell="A13" zoomScale="90" zoomScaleNormal="90" workbookViewId="0">
      <selection activeCell="F10" sqref="F10"/>
    </sheetView>
  </sheetViews>
  <sheetFormatPr defaultRowHeight="15" x14ac:dyDescent="0.25"/>
  <cols>
    <col min="1" max="1" width="4.85546875" customWidth="1"/>
    <col min="2" max="2" width="23.140625" bestFit="1" customWidth="1"/>
    <col min="3" max="15" width="10" customWidth="1"/>
    <col min="16" max="16" width="16.5703125" customWidth="1"/>
    <col min="17" max="17" width="3.7109375" customWidth="1"/>
    <col min="18" max="18" width="5.140625" customWidth="1"/>
    <col min="19" max="19" width="31.140625" bestFit="1" customWidth="1"/>
  </cols>
  <sheetData>
    <row r="1" spans="1:18" ht="9.75" customHeigh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6"/>
      <c r="N1" s="27"/>
      <c r="O1" s="27"/>
      <c r="P1" s="24"/>
    </row>
    <row r="2" spans="1:18" ht="18" customHeight="1" x14ac:dyDescent="0.3">
      <c r="A2" s="43"/>
      <c r="B2" s="34" t="s">
        <v>0</v>
      </c>
      <c r="C2" s="29"/>
      <c r="D2" s="40"/>
      <c r="E2" s="30"/>
      <c r="F2" s="40"/>
      <c r="G2" s="40"/>
      <c r="H2" s="31">
        <v>2026</v>
      </c>
      <c r="I2" s="40"/>
      <c r="J2" s="40"/>
      <c r="K2" s="40"/>
      <c r="L2" s="40"/>
      <c r="M2" s="41"/>
      <c r="N2" s="41"/>
      <c r="O2" s="41"/>
      <c r="P2" s="42"/>
      <c r="Q2" s="3"/>
      <c r="R2" s="4"/>
    </row>
    <row r="3" spans="1:18" x14ac:dyDescent="0.25">
      <c r="A3" s="43"/>
      <c r="B3" s="97" t="s">
        <v>1</v>
      </c>
      <c r="C3" s="1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37</v>
      </c>
      <c r="P3" s="5" t="s">
        <v>14</v>
      </c>
      <c r="Q3" s="3"/>
      <c r="R3" s="4"/>
    </row>
    <row r="4" spans="1:18" x14ac:dyDescent="0.25">
      <c r="A4" s="102">
        <v>1</v>
      </c>
      <c r="B4" s="103" t="s">
        <v>76</v>
      </c>
      <c r="C4" s="104">
        <v>1500</v>
      </c>
      <c r="D4" s="104">
        <v>1400</v>
      </c>
      <c r="E4" s="104"/>
      <c r="F4" s="104">
        <v>3150</v>
      </c>
      <c r="G4" s="105"/>
      <c r="H4" s="104"/>
      <c r="I4" s="104"/>
      <c r="J4" s="104"/>
      <c r="K4" s="104"/>
      <c r="L4" s="104"/>
      <c r="M4" s="104"/>
      <c r="N4" s="104"/>
      <c r="O4" s="104"/>
      <c r="P4" s="104">
        <f>SUM(C4:N4)</f>
        <v>6050</v>
      </c>
      <c r="Q4" s="3"/>
      <c r="R4" s="4"/>
    </row>
    <row r="5" spans="1:18" x14ac:dyDescent="0.25">
      <c r="A5" s="106">
        <v>2</v>
      </c>
      <c r="B5" s="98" t="s">
        <v>148</v>
      </c>
      <c r="C5" s="44">
        <v>1100</v>
      </c>
      <c r="D5" s="44">
        <v>1825</v>
      </c>
      <c r="E5" s="44">
        <v>850</v>
      </c>
      <c r="F5" s="44">
        <v>2390</v>
      </c>
      <c r="G5" s="44"/>
      <c r="H5" s="44"/>
      <c r="I5" s="44"/>
      <c r="J5" s="44"/>
      <c r="K5" s="44"/>
      <c r="L5" s="44"/>
      <c r="M5" s="44"/>
      <c r="N5" s="44"/>
      <c r="O5" s="44"/>
      <c r="P5" s="44">
        <f t="shared" ref="P5:P27" si="0">SUM(C5:N5)</f>
        <v>6165</v>
      </c>
      <c r="Q5" s="3"/>
      <c r="R5" s="4"/>
    </row>
    <row r="6" spans="1:18" x14ac:dyDescent="0.25">
      <c r="A6" s="102">
        <v>3</v>
      </c>
      <c r="B6" s="103" t="s">
        <v>61</v>
      </c>
      <c r="C6" s="104">
        <v>100</v>
      </c>
      <c r="D6" s="104">
        <v>80</v>
      </c>
      <c r="E6" s="104"/>
      <c r="F6" s="104"/>
      <c r="G6" s="105"/>
      <c r="H6" s="104"/>
      <c r="I6" s="104"/>
      <c r="J6" s="104"/>
      <c r="K6" s="104"/>
      <c r="L6" s="104"/>
      <c r="M6" s="104"/>
      <c r="N6" s="104"/>
      <c r="O6" s="104"/>
      <c r="P6" s="104">
        <f t="shared" si="0"/>
        <v>180</v>
      </c>
      <c r="Q6" s="3"/>
      <c r="R6" s="4"/>
    </row>
    <row r="7" spans="1:18" x14ac:dyDescent="0.25">
      <c r="A7" s="106">
        <v>4</v>
      </c>
      <c r="B7" s="98" t="s">
        <v>94</v>
      </c>
      <c r="C7" s="44">
        <v>1500</v>
      </c>
      <c r="D7" s="44">
        <v>1560</v>
      </c>
      <c r="E7" s="44"/>
      <c r="F7" s="44"/>
      <c r="G7" s="62"/>
      <c r="H7" s="44"/>
      <c r="I7" s="44"/>
      <c r="J7" s="44"/>
      <c r="K7" s="44"/>
      <c r="L7" s="44"/>
      <c r="M7" s="44"/>
      <c r="N7" s="44"/>
      <c r="O7" s="44"/>
      <c r="P7" s="44">
        <f t="shared" si="0"/>
        <v>3060</v>
      </c>
      <c r="Q7" s="3"/>
      <c r="R7" s="4"/>
    </row>
    <row r="8" spans="1:18" x14ac:dyDescent="0.25">
      <c r="A8" s="102">
        <v>5</v>
      </c>
      <c r="B8" s="103" t="s">
        <v>15</v>
      </c>
      <c r="C8" s="104"/>
      <c r="D8" s="104">
        <v>1212</v>
      </c>
      <c r="E8" s="104"/>
      <c r="F8" s="104">
        <v>1276</v>
      </c>
      <c r="G8" s="105"/>
      <c r="H8" s="104"/>
      <c r="I8" s="104"/>
      <c r="J8" s="104"/>
      <c r="K8" s="104"/>
      <c r="L8" s="104"/>
      <c r="M8" s="104"/>
      <c r="N8" s="104"/>
      <c r="O8" s="104"/>
      <c r="P8" s="104">
        <f t="shared" si="0"/>
        <v>2488</v>
      </c>
      <c r="Q8" s="3"/>
      <c r="R8" s="4"/>
    </row>
    <row r="9" spans="1:18" x14ac:dyDescent="0.25">
      <c r="A9" s="106">
        <v>6</v>
      </c>
      <c r="B9" s="98" t="s">
        <v>16</v>
      </c>
      <c r="C9" s="44">
        <v>500</v>
      </c>
      <c r="D9" s="44">
        <v>400</v>
      </c>
      <c r="E9" s="44">
        <v>400</v>
      </c>
      <c r="F9" s="44">
        <v>400</v>
      </c>
      <c r="G9" s="62"/>
      <c r="H9" s="44"/>
      <c r="I9" s="44"/>
      <c r="J9" s="44"/>
      <c r="K9" s="44"/>
      <c r="L9" s="44"/>
      <c r="M9" s="44"/>
      <c r="N9" s="44"/>
      <c r="O9" s="44"/>
      <c r="P9" s="44">
        <f t="shared" si="0"/>
        <v>1700</v>
      </c>
    </row>
    <row r="10" spans="1:18" x14ac:dyDescent="0.25">
      <c r="A10" s="102">
        <v>7</v>
      </c>
      <c r="B10" s="103" t="s">
        <v>22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>
        <f t="shared" si="0"/>
        <v>0</v>
      </c>
    </row>
    <row r="11" spans="1:18" x14ac:dyDescent="0.25">
      <c r="A11" s="106">
        <v>8</v>
      </c>
      <c r="B11" s="98" t="s">
        <v>112</v>
      </c>
      <c r="C11" s="44"/>
      <c r="D11" s="44"/>
      <c r="E11" s="44"/>
      <c r="F11" s="44"/>
      <c r="G11" s="62"/>
      <c r="H11" s="44"/>
      <c r="I11" s="44"/>
      <c r="J11" s="44"/>
      <c r="K11" s="44"/>
      <c r="L11" s="44"/>
      <c r="M11" s="44"/>
      <c r="N11" s="44"/>
      <c r="O11" s="44"/>
      <c r="P11" s="44">
        <f t="shared" si="0"/>
        <v>0</v>
      </c>
    </row>
    <row r="12" spans="1:18" x14ac:dyDescent="0.25">
      <c r="A12" s="102">
        <v>9</v>
      </c>
      <c r="B12" s="103" t="s">
        <v>152</v>
      </c>
      <c r="C12" s="104">
        <v>602.07000000000005</v>
      </c>
      <c r="D12" s="104">
        <v>1122.5999999999999</v>
      </c>
      <c r="E12" s="104">
        <v>1033.5</v>
      </c>
      <c r="F12" s="104">
        <v>1148.9000000000001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>
        <f t="shared" si="0"/>
        <v>3907.07</v>
      </c>
    </row>
    <row r="13" spans="1:18" x14ac:dyDescent="0.25">
      <c r="A13" s="106">
        <v>10</v>
      </c>
      <c r="B13" s="98" t="s">
        <v>17</v>
      </c>
      <c r="C13" s="44">
        <v>610</v>
      </c>
      <c r="D13" s="44">
        <v>50</v>
      </c>
      <c r="E13" s="44">
        <v>630</v>
      </c>
      <c r="F13" s="44">
        <v>150</v>
      </c>
      <c r="G13" s="62"/>
      <c r="H13" s="44"/>
      <c r="I13" s="44"/>
      <c r="J13" s="44"/>
      <c r="K13" s="44"/>
      <c r="L13" s="44"/>
      <c r="M13" s="44"/>
      <c r="N13" s="44"/>
      <c r="O13" s="44"/>
      <c r="P13" s="44">
        <f t="shared" si="0"/>
        <v>1440</v>
      </c>
    </row>
    <row r="14" spans="1:18" x14ac:dyDescent="0.25">
      <c r="A14" s="102">
        <v>11</v>
      </c>
      <c r="B14" s="103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>
        <f t="shared" si="0"/>
        <v>0</v>
      </c>
    </row>
    <row r="15" spans="1:18" x14ac:dyDescent="0.25">
      <c r="A15" s="106">
        <v>12</v>
      </c>
      <c r="B15" s="98" t="s">
        <v>57</v>
      </c>
      <c r="C15" s="44"/>
      <c r="D15" s="44">
        <v>300</v>
      </c>
      <c r="E15" s="44">
        <v>300</v>
      </c>
      <c r="F15" s="44">
        <v>300</v>
      </c>
      <c r="G15" s="62"/>
      <c r="H15" s="44"/>
      <c r="I15" s="44"/>
      <c r="J15" s="44"/>
      <c r="K15" s="44"/>
      <c r="L15" s="44"/>
      <c r="M15" s="44"/>
      <c r="N15" s="44"/>
      <c r="O15" s="44"/>
      <c r="P15" s="44">
        <f t="shared" si="0"/>
        <v>900</v>
      </c>
    </row>
    <row r="16" spans="1:18" x14ac:dyDescent="0.25">
      <c r="A16" s="102">
        <v>13</v>
      </c>
      <c r="B16" s="103" t="s">
        <v>91</v>
      </c>
      <c r="C16" s="104"/>
      <c r="D16" s="104"/>
      <c r="E16" s="104"/>
      <c r="F16" s="104"/>
      <c r="G16" s="105"/>
      <c r="H16" s="104"/>
      <c r="I16" s="104"/>
      <c r="J16" s="104"/>
      <c r="K16" s="104"/>
      <c r="L16" s="104"/>
      <c r="M16" s="104"/>
      <c r="N16" s="104"/>
      <c r="O16" s="104"/>
      <c r="P16" s="104">
        <f t="shared" si="0"/>
        <v>0</v>
      </c>
    </row>
    <row r="17" spans="1:19" x14ac:dyDescent="0.25">
      <c r="A17" s="106">
        <v>14</v>
      </c>
      <c r="B17" s="98" t="s">
        <v>56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0"/>
        <v>0</v>
      </c>
    </row>
    <row r="18" spans="1:19" x14ac:dyDescent="0.25">
      <c r="A18" s="102">
        <v>15</v>
      </c>
      <c r="B18" s="103" t="s">
        <v>68</v>
      </c>
      <c r="C18" s="104"/>
      <c r="D18" s="104"/>
      <c r="E18" s="104"/>
      <c r="F18" s="104">
        <v>700</v>
      </c>
      <c r="G18" s="105"/>
      <c r="H18" s="104"/>
      <c r="I18" s="104"/>
      <c r="J18" s="104"/>
      <c r="K18" s="104"/>
      <c r="L18" s="104"/>
      <c r="M18" s="104"/>
      <c r="N18" s="104"/>
      <c r="O18" s="104"/>
      <c r="P18" s="104">
        <f t="shared" si="0"/>
        <v>700</v>
      </c>
    </row>
    <row r="19" spans="1:19" x14ac:dyDescent="0.25">
      <c r="A19" s="106">
        <v>16</v>
      </c>
      <c r="B19" s="98" t="s">
        <v>95</v>
      </c>
      <c r="C19" s="44"/>
      <c r="D19" s="44"/>
      <c r="E19" s="44">
        <v>251.14</v>
      </c>
      <c r="F19" s="44"/>
      <c r="G19" s="62"/>
      <c r="H19" s="44"/>
      <c r="I19" s="44"/>
      <c r="J19" s="44"/>
      <c r="K19" s="44"/>
      <c r="L19" s="44"/>
      <c r="M19" s="44"/>
      <c r="N19" s="44"/>
      <c r="O19" s="44"/>
      <c r="P19" s="44">
        <f t="shared" si="0"/>
        <v>251.14</v>
      </c>
    </row>
    <row r="20" spans="1:19" x14ac:dyDescent="0.25">
      <c r="A20" s="102">
        <v>17</v>
      </c>
      <c r="B20" s="103" t="s">
        <v>19</v>
      </c>
      <c r="C20" s="104"/>
      <c r="D20" s="104"/>
      <c r="E20" s="104">
        <v>250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>
        <f t="shared" si="0"/>
        <v>250</v>
      </c>
    </row>
    <row r="21" spans="1:19" x14ac:dyDescent="0.25">
      <c r="A21" s="102">
        <v>18</v>
      </c>
      <c r="B21" s="103" t="s">
        <v>126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>
        <f t="shared" si="0"/>
        <v>0</v>
      </c>
    </row>
    <row r="22" spans="1:19" x14ac:dyDescent="0.25">
      <c r="A22" s="106">
        <v>19</v>
      </c>
      <c r="B22" s="98" t="s">
        <v>23</v>
      </c>
      <c r="C22" s="44"/>
      <c r="D22" s="44"/>
      <c r="E22" s="44">
        <v>650</v>
      </c>
      <c r="F22" s="44"/>
      <c r="G22" s="62"/>
      <c r="H22" s="44"/>
      <c r="I22" s="44"/>
      <c r="J22" s="44"/>
      <c r="K22" s="44"/>
      <c r="L22" s="44"/>
      <c r="M22" s="44"/>
      <c r="N22" s="44"/>
      <c r="O22" s="44"/>
      <c r="P22" s="44">
        <f t="shared" si="0"/>
        <v>650</v>
      </c>
    </row>
    <row r="23" spans="1:19" x14ac:dyDescent="0.25">
      <c r="A23" s="102">
        <v>20</v>
      </c>
      <c r="B23" s="103" t="s">
        <v>20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>
        <f t="shared" si="0"/>
        <v>0</v>
      </c>
    </row>
    <row r="24" spans="1:19" x14ac:dyDescent="0.25">
      <c r="A24" s="106">
        <v>21</v>
      </c>
      <c r="B24" s="98" t="s">
        <v>21</v>
      </c>
      <c r="C24" s="44"/>
      <c r="D24" s="44"/>
      <c r="E24" s="44"/>
      <c r="F24" s="44"/>
      <c r="G24" s="62"/>
      <c r="H24" s="44"/>
      <c r="I24" s="44"/>
      <c r="J24" s="44"/>
      <c r="K24" s="44"/>
      <c r="L24" s="44"/>
      <c r="M24" s="44"/>
      <c r="N24" s="44"/>
      <c r="O24" s="44"/>
      <c r="P24" s="44">
        <f t="shared" si="0"/>
        <v>0</v>
      </c>
    </row>
    <row r="25" spans="1:19" x14ac:dyDescent="0.25">
      <c r="A25" s="102">
        <v>22</v>
      </c>
      <c r="B25" s="103" t="s">
        <v>92</v>
      </c>
      <c r="C25" s="131"/>
      <c r="D25" s="104"/>
      <c r="E25" s="104">
        <v>500</v>
      </c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>
        <f t="shared" si="0"/>
        <v>500</v>
      </c>
    </row>
    <row r="26" spans="1:19" x14ac:dyDescent="0.25">
      <c r="A26" s="106">
        <v>23</v>
      </c>
      <c r="B26" s="98" t="s">
        <v>149</v>
      </c>
      <c r="C26" s="44"/>
      <c r="D26" s="44"/>
      <c r="E26" s="44">
        <v>279.3</v>
      </c>
      <c r="F26" s="44">
        <v>364</v>
      </c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0"/>
        <v>643.29999999999995</v>
      </c>
    </row>
    <row r="27" spans="1:19" x14ac:dyDescent="0.25">
      <c r="A27" s="102">
        <v>24</v>
      </c>
      <c r="B27" s="103" t="s">
        <v>64</v>
      </c>
      <c r="C27" s="104">
        <v>300</v>
      </c>
      <c r="D27" s="104">
        <v>1346.66</v>
      </c>
      <c r="E27" s="104">
        <v>560</v>
      </c>
      <c r="F27" s="104">
        <v>300</v>
      </c>
      <c r="G27" s="105"/>
      <c r="H27" s="104"/>
      <c r="I27" s="104"/>
      <c r="J27" s="104"/>
      <c r="K27" s="104"/>
      <c r="L27" s="104"/>
      <c r="M27" s="104"/>
      <c r="N27" s="104"/>
      <c r="O27" s="104"/>
      <c r="P27" s="104">
        <f t="shared" si="0"/>
        <v>2506.66</v>
      </c>
    </row>
    <row r="28" spans="1:19" x14ac:dyDescent="0.25">
      <c r="A28" s="106">
        <v>25</v>
      </c>
      <c r="B28" s="98" t="s">
        <v>117</v>
      </c>
      <c r="C28" s="44">
        <v>250</v>
      </c>
      <c r="D28" s="44">
        <v>300</v>
      </c>
      <c r="E28" s="44"/>
      <c r="F28" s="44">
        <v>550</v>
      </c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ref="P28:P29" si="1">SUM(C28:N28)</f>
        <v>1100</v>
      </c>
    </row>
    <row r="29" spans="1:19" x14ac:dyDescent="0.25">
      <c r="A29" s="102">
        <v>26</v>
      </c>
      <c r="B29" s="103" t="s">
        <v>35</v>
      </c>
      <c r="C29" s="104"/>
      <c r="D29" s="104"/>
      <c r="E29" s="104"/>
      <c r="F29" s="104"/>
      <c r="G29" s="105"/>
      <c r="H29" s="104"/>
      <c r="I29" s="104"/>
      <c r="J29" s="104"/>
      <c r="K29" s="104"/>
      <c r="L29" s="104"/>
      <c r="M29" s="104"/>
      <c r="N29" s="104"/>
      <c r="O29" s="104"/>
      <c r="P29" s="104">
        <f t="shared" si="1"/>
        <v>0</v>
      </c>
    </row>
    <row r="30" spans="1:19" ht="15.75" thickBot="1" x14ac:dyDescent="0.3">
      <c r="A30" s="45"/>
      <c r="B30" s="7" t="s">
        <v>14</v>
      </c>
      <c r="C30" s="36">
        <f t="shared" ref="C30:L30" si="2">SUM(C4:C29)</f>
        <v>6462.07</v>
      </c>
      <c r="D30" s="36">
        <f t="shared" si="2"/>
        <v>9596.26</v>
      </c>
      <c r="E30" s="36">
        <f t="shared" si="2"/>
        <v>5703.94</v>
      </c>
      <c r="F30" s="36">
        <f t="shared" si="2"/>
        <v>10728.9</v>
      </c>
      <c r="G30" s="36">
        <f t="shared" si="2"/>
        <v>0</v>
      </c>
      <c r="H30" s="36">
        <f t="shared" si="2"/>
        <v>0</v>
      </c>
      <c r="I30" s="36">
        <f t="shared" si="2"/>
        <v>0</v>
      </c>
      <c r="J30" s="36">
        <f t="shared" si="2"/>
        <v>0</v>
      </c>
      <c r="K30" s="36">
        <f t="shared" si="2"/>
        <v>0</v>
      </c>
      <c r="L30" s="36">
        <f t="shared" si="2"/>
        <v>0</v>
      </c>
      <c r="M30" s="36">
        <f t="shared" ref="M30" si="3">SUM(M4:M29)</f>
        <v>0</v>
      </c>
      <c r="N30" s="36">
        <f>SUM(N4:N29)</f>
        <v>0</v>
      </c>
      <c r="O30" s="36"/>
      <c r="P30" s="37">
        <f>SUM(P4:P29)</f>
        <v>32491.17</v>
      </c>
      <c r="S30" s="57"/>
    </row>
    <row r="31" spans="1:19" ht="16.5" customHeight="1" thickTop="1" x14ac:dyDescent="0.25">
      <c r="A31" s="17"/>
      <c r="B31" s="3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9" x14ac:dyDescent="0.25">
      <c r="C32" s="33"/>
      <c r="D32" s="18"/>
      <c r="E32" s="18"/>
      <c r="K32" s="57"/>
      <c r="M32" s="6"/>
      <c r="N32" s="2"/>
      <c r="O32" s="2"/>
      <c r="P32" s="3"/>
    </row>
    <row r="33" spans="2:16" x14ac:dyDescent="0.25">
      <c r="B33" s="3"/>
      <c r="C33" s="33" t="s">
        <v>65</v>
      </c>
      <c r="D33" s="18"/>
      <c r="E33" s="18"/>
      <c r="M33" s="59"/>
      <c r="N33" s="2"/>
      <c r="O33" s="2"/>
      <c r="P33" s="3"/>
    </row>
    <row r="34" spans="2:16" x14ac:dyDescent="0.25">
      <c r="B34" s="3"/>
      <c r="C34" s="33"/>
      <c r="D34" s="18"/>
      <c r="E34" s="18"/>
      <c r="M34" s="6"/>
      <c r="N34" s="2"/>
      <c r="O34" s="2"/>
      <c r="P34" s="3"/>
    </row>
    <row r="35" spans="2:16" x14ac:dyDescent="0.25">
      <c r="B35" s="3"/>
      <c r="C35" s="33"/>
      <c r="D35" s="18"/>
      <c r="E35" s="18"/>
      <c r="M35" s="59"/>
      <c r="N35" s="2"/>
      <c r="O35" s="2"/>
      <c r="P35" s="3"/>
    </row>
    <row r="36" spans="2:16" x14ac:dyDescent="0.25">
      <c r="B36" s="3"/>
      <c r="C36" s="33"/>
      <c r="D36" s="18"/>
      <c r="E36" s="18"/>
      <c r="M36" s="59"/>
      <c r="N36" s="8"/>
      <c r="O36" s="8"/>
      <c r="P36" s="8"/>
    </row>
    <row r="37" spans="2:16" x14ac:dyDescent="0.25">
      <c r="B37" s="3"/>
      <c r="C37" s="33"/>
      <c r="D37" s="18"/>
      <c r="E37" s="18"/>
      <c r="M37" s="9"/>
      <c r="N37" s="2"/>
      <c r="O37" s="2"/>
    </row>
    <row r="38" spans="2:16" x14ac:dyDescent="0.25">
      <c r="B38" s="3"/>
      <c r="C38" s="33"/>
      <c r="D38" s="18"/>
      <c r="E38" s="18"/>
      <c r="N38" s="10"/>
      <c r="O38" s="10"/>
      <c r="P38" s="11"/>
    </row>
    <row r="40" spans="2:16" x14ac:dyDescent="0.25">
      <c r="B40" s="3"/>
    </row>
    <row r="41" spans="2:16" x14ac:dyDescent="0.25">
      <c r="B41" s="3"/>
    </row>
    <row r="42" spans="2:16" x14ac:dyDescent="0.25">
      <c r="B42" s="3"/>
    </row>
    <row r="44" spans="2:16" x14ac:dyDescent="0.25">
      <c r="B44" s="3"/>
    </row>
    <row r="45" spans="2:16" x14ac:dyDescent="0.25">
      <c r="B45" s="3"/>
    </row>
    <row r="46" spans="2:16" x14ac:dyDescent="0.25">
      <c r="B46" s="3"/>
    </row>
    <row r="47" spans="2:16" x14ac:dyDescent="0.25">
      <c r="B47" s="3"/>
    </row>
    <row r="48" spans="2:16" x14ac:dyDescent="0.25">
      <c r="B48" s="3"/>
    </row>
    <row r="49" spans="2:2" x14ac:dyDescent="0.25">
      <c r="B49" s="3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CB33-24EF-478E-A943-4655836854CE}">
  <sheetPr codeName="Sheet2">
    <pageSetUpPr fitToPage="1"/>
  </sheetPr>
  <dimension ref="A1"/>
  <sheetViews>
    <sheetView zoomScale="85" zoomScaleNormal="85" workbookViewId="0"/>
  </sheetViews>
  <sheetFormatPr defaultColWidth="10" defaultRowHeight="15" x14ac:dyDescent="0.25"/>
  <sheetData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U81"/>
  <sheetViews>
    <sheetView zoomScale="90" zoomScaleNormal="90" workbookViewId="0">
      <pane ySplit="4" topLeftCell="A62" activePane="bottomLeft" state="frozen"/>
      <selection activeCell="T15" sqref="T15"/>
      <selection pane="bottomLeft" activeCell="E45" sqref="E45"/>
    </sheetView>
  </sheetViews>
  <sheetFormatPr defaultRowHeight="15" x14ac:dyDescent="0.25"/>
  <cols>
    <col min="1" max="1" width="19.140625" style="23" bestFit="1" customWidth="1"/>
    <col min="2" max="2" width="50.85546875" bestFit="1" customWidth="1"/>
    <col min="3" max="3" width="14.28515625" style="107" customWidth="1"/>
    <col min="4" max="4" width="12.85546875" style="162" customWidth="1"/>
    <col min="5" max="8" width="12.85546875" style="91" customWidth="1"/>
    <col min="9" max="9" width="12" style="91" customWidth="1"/>
    <col min="10" max="10" width="4.42578125" style="2" customWidth="1"/>
    <col min="11" max="11" width="13" style="91" customWidth="1"/>
    <col min="12" max="12" width="13" style="108" customWidth="1"/>
    <col min="13" max="15" width="13" style="91" customWidth="1"/>
    <col min="16" max="16" width="18.85546875" style="2" customWidth="1"/>
    <col min="17" max="18" width="13" style="2" customWidth="1"/>
    <col min="19" max="19" width="13" style="91" customWidth="1"/>
    <col min="20" max="20" width="11.42578125" style="91" customWidth="1"/>
    <col min="21" max="21" width="13" style="2" customWidth="1"/>
    <col min="22" max="22" width="9.28515625" bestFit="1" customWidth="1"/>
    <col min="23" max="23" width="10.7109375" customWidth="1"/>
    <col min="24" max="36" width="8.85546875"/>
  </cols>
  <sheetData>
    <row r="1" spans="1:21" x14ac:dyDescent="0.25">
      <c r="A1" s="151" t="s">
        <v>160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ht="15.75" thickBot="1" x14ac:dyDescent="0.3">
      <c r="I2" s="99"/>
    </row>
    <row r="3" spans="1:21" ht="15.75" thickBot="1" x14ac:dyDescent="0.3">
      <c r="D3" s="146" t="s">
        <v>58</v>
      </c>
      <c r="E3" s="149"/>
      <c r="F3" s="149"/>
      <c r="G3" s="149"/>
      <c r="H3" s="149"/>
      <c r="I3" s="150"/>
      <c r="J3" s="78"/>
      <c r="K3" s="146" t="s">
        <v>59</v>
      </c>
      <c r="L3" s="147"/>
      <c r="M3" s="147"/>
      <c r="N3" s="147"/>
      <c r="O3" s="147"/>
      <c r="P3" s="147"/>
      <c r="Q3" s="147"/>
      <c r="R3" s="147"/>
      <c r="S3" s="147"/>
      <c r="T3" s="147"/>
      <c r="U3" s="148"/>
    </row>
    <row r="4" spans="1:21" x14ac:dyDescent="0.25">
      <c r="A4" s="55" t="s">
        <v>41</v>
      </c>
      <c r="B4" s="56" t="s">
        <v>42</v>
      </c>
      <c r="C4" s="124" t="s">
        <v>43</v>
      </c>
      <c r="D4" s="163" t="s">
        <v>62</v>
      </c>
      <c r="E4" s="79" t="s">
        <v>31</v>
      </c>
      <c r="F4" s="79" t="s">
        <v>154</v>
      </c>
      <c r="G4" s="133" t="s">
        <v>157</v>
      </c>
      <c r="H4" s="86" t="s">
        <v>60</v>
      </c>
      <c r="I4" s="80" t="s">
        <v>37</v>
      </c>
      <c r="J4" s="81"/>
      <c r="K4" s="82" t="s">
        <v>31</v>
      </c>
      <c r="L4" s="109" t="s">
        <v>30</v>
      </c>
      <c r="M4" s="79" t="s">
        <v>38</v>
      </c>
      <c r="N4" s="79" t="s">
        <v>44</v>
      </c>
      <c r="O4" s="83" t="s">
        <v>63</v>
      </c>
      <c r="P4" s="79" t="s">
        <v>111</v>
      </c>
      <c r="Q4" s="79" t="s">
        <v>60</v>
      </c>
      <c r="R4" s="79" t="s">
        <v>75</v>
      </c>
      <c r="S4" s="133" t="s">
        <v>157</v>
      </c>
      <c r="T4" s="79" t="s">
        <v>37</v>
      </c>
      <c r="U4" s="80" t="s">
        <v>33</v>
      </c>
    </row>
    <row r="5" spans="1:21" ht="15.75" x14ac:dyDescent="0.25">
      <c r="A5" s="132" t="s">
        <v>180</v>
      </c>
      <c r="B5" s="143" t="s">
        <v>241</v>
      </c>
      <c r="C5" s="144">
        <v>100</v>
      </c>
      <c r="D5" s="164"/>
      <c r="E5" s="113">
        <v>100</v>
      </c>
      <c r="F5" s="112"/>
      <c r="G5" s="112"/>
      <c r="H5" s="145"/>
      <c r="I5" s="101"/>
      <c r="J5" s="81"/>
      <c r="K5" s="101"/>
      <c r="L5" s="114"/>
      <c r="M5" s="112"/>
      <c r="N5" s="112"/>
      <c r="O5" s="119"/>
      <c r="P5" s="112"/>
      <c r="Q5" s="112"/>
      <c r="R5" s="112"/>
      <c r="S5" s="112"/>
      <c r="T5" s="112"/>
      <c r="U5" s="101"/>
    </row>
    <row r="6" spans="1:21" ht="15.75" x14ac:dyDescent="0.25">
      <c r="A6" s="132" t="s">
        <v>242</v>
      </c>
      <c r="B6" s="143" t="s">
        <v>263</v>
      </c>
      <c r="C6" s="144">
        <v>1600</v>
      </c>
      <c r="D6" s="164">
        <v>1600</v>
      </c>
      <c r="E6" s="113"/>
      <c r="F6" s="113"/>
      <c r="G6" s="113"/>
      <c r="H6" s="117"/>
      <c r="I6" s="89"/>
      <c r="J6" s="88"/>
      <c r="K6" s="89"/>
      <c r="L6" s="114"/>
      <c r="M6" s="113"/>
      <c r="N6" s="113"/>
      <c r="O6" s="115"/>
      <c r="P6" s="112"/>
      <c r="Q6" s="112"/>
      <c r="R6" s="112"/>
      <c r="S6" s="112"/>
      <c r="T6" s="112"/>
      <c r="U6" s="101"/>
    </row>
    <row r="7" spans="1:21" ht="15.75" x14ac:dyDescent="0.25">
      <c r="A7" s="132" t="s">
        <v>242</v>
      </c>
      <c r="B7" s="143" t="s">
        <v>16</v>
      </c>
      <c r="C7" s="144">
        <v>100</v>
      </c>
      <c r="D7" s="164">
        <v>100</v>
      </c>
      <c r="E7" s="113"/>
      <c r="F7" s="113"/>
      <c r="G7" s="113"/>
      <c r="H7" s="117"/>
      <c r="I7" s="89"/>
      <c r="J7" s="88"/>
      <c r="K7" s="89"/>
      <c r="L7" s="114"/>
      <c r="M7" s="113"/>
      <c r="N7" s="113"/>
      <c r="O7" s="115"/>
      <c r="P7" s="112"/>
      <c r="Q7" s="112"/>
      <c r="R7" s="112"/>
      <c r="S7" s="112"/>
      <c r="T7" s="112"/>
      <c r="U7" s="101"/>
    </row>
    <row r="8" spans="1:21" ht="15.75" x14ac:dyDescent="0.25">
      <c r="A8" s="132" t="s">
        <v>243</v>
      </c>
      <c r="B8" s="143" t="s">
        <v>264</v>
      </c>
      <c r="C8" s="144">
        <v>50</v>
      </c>
      <c r="D8" s="164">
        <v>50</v>
      </c>
      <c r="E8" s="113"/>
      <c r="F8" s="113"/>
      <c r="G8" s="113"/>
      <c r="H8" s="117"/>
      <c r="I8" s="89"/>
      <c r="J8" s="88"/>
      <c r="K8" s="89"/>
      <c r="L8" s="114"/>
      <c r="M8" s="113"/>
      <c r="N8" s="113"/>
      <c r="O8" s="115"/>
      <c r="P8" s="112"/>
      <c r="Q8" s="112"/>
      <c r="R8" s="112"/>
      <c r="S8" s="112"/>
      <c r="T8" s="112"/>
      <c r="U8" s="101"/>
    </row>
    <row r="9" spans="1:21" ht="15.75" x14ac:dyDescent="0.25">
      <c r="A9" s="132" t="s">
        <v>244</v>
      </c>
      <c r="B9" s="143" t="s">
        <v>36</v>
      </c>
      <c r="C9" s="144">
        <v>-540</v>
      </c>
      <c r="D9" s="164"/>
      <c r="E9" s="113"/>
      <c r="F9" s="113"/>
      <c r="G9" s="113"/>
      <c r="H9" s="117"/>
      <c r="I9" s="89"/>
      <c r="J9" s="88"/>
      <c r="K9" s="89"/>
      <c r="L9" s="114"/>
      <c r="M9" s="113"/>
      <c r="N9" s="113">
        <v>540</v>
      </c>
      <c r="O9" s="115"/>
      <c r="P9" s="112"/>
      <c r="Q9" s="112"/>
      <c r="R9" s="112"/>
      <c r="S9" s="112"/>
      <c r="T9" s="112"/>
      <c r="U9" s="101"/>
    </row>
    <row r="10" spans="1:21" ht="15.75" x14ac:dyDescent="0.25">
      <c r="A10" s="132" t="s">
        <v>245</v>
      </c>
      <c r="B10" s="143" t="s">
        <v>265</v>
      </c>
      <c r="C10" s="144">
        <v>1276</v>
      </c>
      <c r="D10" s="164">
        <v>1276</v>
      </c>
      <c r="E10" s="113"/>
      <c r="F10" s="113"/>
      <c r="G10" s="113"/>
      <c r="H10" s="117"/>
      <c r="I10" s="89"/>
      <c r="J10" s="88"/>
      <c r="K10" s="89"/>
      <c r="L10" s="114"/>
      <c r="M10" s="113"/>
      <c r="N10" s="113"/>
      <c r="O10" s="115"/>
      <c r="P10" s="112"/>
      <c r="Q10" s="112"/>
      <c r="R10" s="112"/>
      <c r="S10" s="112"/>
      <c r="T10" s="112"/>
      <c r="U10" s="101"/>
    </row>
    <row r="11" spans="1:21" ht="15.75" x14ac:dyDescent="0.25">
      <c r="A11" s="132" t="s">
        <v>245</v>
      </c>
      <c r="B11" s="120" t="s">
        <v>266</v>
      </c>
      <c r="C11" s="125">
        <v>50</v>
      </c>
      <c r="D11" s="164">
        <v>50</v>
      </c>
      <c r="E11" s="113"/>
      <c r="F11" s="113"/>
      <c r="G11" s="113"/>
      <c r="H11" s="117"/>
      <c r="I11" s="89"/>
      <c r="J11" s="88"/>
      <c r="K11" s="89"/>
      <c r="L11" s="114"/>
      <c r="M11" s="113"/>
      <c r="N11" s="113"/>
      <c r="O11" s="115"/>
      <c r="P11" s="112"/>
      <c r="Q11" s="112"/>
      <c r="R11" s="112"/>
      <c r="S11" s="112"/>
      <c r="T11" s="112"/>
      <c r="U11" s="101"/>
    </row>
    <row r="12" spans="1:21" ht="15.75" x14ac:dyDescent="0.25">
      <c r="A12" s="132" t="s">
        <v>245</v>
      </c>
      <c r="B12" s="120" t="s">
        <v>266</v>
      </c>
      <c r="C12" s="125">
        <v>50</v>
      </c>
      <c r="D12" s="164">
        <v>50</v>
      </c>
      <c r="E12" s="113"/>
      <c r="F12" s="113"/>
      <c r="G12" s="113"/>
      <c r="H12" s="117"/>
      <c r="I12" s="89"/>
      <c r="J12" s="88"/>
      <c r="K12" s="89"/>
      <c r="L12" s="114"/>
      <c r="M12" s="113"/>
      <c r="N12" s="113"/>
      <c r="O12" s="115"/>
      <c r="P12" s="112"/>
      <c r="Q12" s="112"/>
      <c r="R12" s="112"/>
      <c r="S12" s="112"/>
      <c r="T12" s="112"/>
      <c r="U12" s="101"/>
    </row>
    <row r="13" spans="1:21" ht="15.75" x14ac:dyDescent="0.25">
      <c r="A13" s="132" t="s">
        <v>245</v>
      </c>
      <c r="B13" s="120" t="s">
        <v>267</v>
      </c>
      <c r="C13" s="125">
        <v>-2949.3</v>
      </c>
      <c r="D13" s="164"/>
      <c r="E13" s="113"/>
      <c r="F13" s="113"/>
      <c r="G13" s="113"/>
      <c r="H13" s="117"/>
      <c r="I13" s="89"/>
      <c r="J13" s="88"/>
      <c r="K13" s="89">
        <v>2949.3</v>
      </c>
      <c r="L13" s="114"/>
      <c r="M13" s="113"/>
      <c r="N13" s="113"/>
      <c r="O13" s="115"/>
      <c r="P13" s="112"/>
      <c r="Q13" s="112"/>
      <c r="R13" s="112"/>
      <c r="S13" s="112"/>
      <c r="T13" s="112"/>
      <c r="U13" s="101"/>
    </row>
    <row r="14" spans="1:21" ht="15.75" x14ac:dyDescent="0.25">
      <c r="A14" s="132" t="s">
        <v>245</v>
      </c>
      <c r="B14" s="120" t="s">
        <v>189</v>
      </c>
      <c r="C14" s="125">
        <v>-2300</v>
      </c>
      <c r="D14" s="164"/>
      <c r="E14" s="113"/>
      <c r="F14" s="113"/>
      <c r="G14" s="113"/>
      <c r="H14" s="117"/>
      <c r="I14" s="89"/>
      <c r="J14" s="88"/>
      <c r="K14" s="89"/>
      <c r="L14" s="114"/>
      <c r="M14" s="113">
        <v>2300</v>
      </c>
      <c r="N14" s="113"/>
      <c r="O14" s="115"/>
      <c r="P14" s="112"/>
      <c r="Q14" s="112"/>
      <c r="R14" s="112"/>
      <c r="S14" s="112"/>
      <c r="T14" s="112"/>
      <c r="U14" s="101"/>
    </row>
    <row r="15" spans="1:21" ht="15.75" x14ac:dyDescent="0.25">
      <c r="A15" s="132" t="s">
        <v>245</v>
      </c>
      <c r="B15" s="120" t="s">
        <v>183</v>
      </c>
      <c r="C15" s="125">
        <v>-170</v>
      </c>
      <c r="D15" s="164"/>
      <c r="E15" s="113"/>
      <c r="F15" s="113"/>
      <c r="G15" s="113"/>
      <c r="H15" s="117"/>
      <c r="I15" s="89"/>
      <c r="J15" s="88"/>
      <c r="K15" s="89"/>
      <c r="L15" s="114"/>
      <c r="M15" s="113"/>
      <c r="N15" s="113"/>
      <c r="O15" s="115"/>
      <c r="P15" s="112"/>
      <c r="Q15" s="112"/>
      <c r="R15" s="112">
        <v>170</v>
      </c>
      <c r="S15" s="112"/>
      <c r="T15" s="112"/>
      <c r="U15" s="101"/>
    </row>
    <row r="16" spans="1:21" ht="15.75" x14ac:dyDescent="0.25">
      <c r="A16" s="132" t="s">
        <v>246</v>
      </c>
      <c r="B16" s="120" t="s">
        <v>185</v>
      </c>
      <c r="C16" s="125">
        <v>770</v>
      </c>
      <c r="D16" s="165">
        <v>770</v>
      </c>
      <c r="E16" s="113"/>
      <c r="F16" s="113"/>
      <c r="G16" s="92"/>
      <c r="H16" s="117"/>
      <c r="I16" s="89"/>
      <c r="J16" s="88"/>
      <c r="K16" s="89"/>
      <c r="L16" s="114"/>
      <c r="M16" s="113"/>
      <c r="N16" s="113"/>
      <c r="O16" s="115"/>
      <c r="P16" s="112"/>
      <c r="Q16" s="112"/>
      <c r="R16" s="112"/>
      <c r="S16" s="112"/>
      <c r="T16" s="112"/>
      <c r="U16" s="101"/>
    </row>
    <row r="17" spans="1:21" ht="15.75" x14ac:dyDescent="0.25">
      <c r="A17" s="132" t="s">
        <v>246</v>
      </c>
      <c r="B17" s="120" t="s">
        <v>268</v>
      </c>
      <c r="C17" s="125">
        <v>-0.5</v>
      </c>
      <c r="D17" s="164"/>
      <c r="E17" s="113"/>
      <c r="F17" s="113"/>
      <c r="G17" s="113"/>
      <c r="H17" s="117"/>
      <c r="I17" s="89"/>
      <c r="J17" s="88"/>
      <c r="K17" s="89"/>
      <c r="L17" s="114"/>
      <c r="M17" s="113"/>
      <c r="N17" s="113"/>
      <c r="O17" s="115">
        <v>0.5</v>
      </c>
      <c r="P17" s="112"/>
      <c r="Q17" s="112"/>
      <c r="R17" s="112"/>
      <c r="S17" s="112"/>
      <c r="T17" s="112"/>
      <c r="U17" s="101"/>
    </row>
    <row r="18" spans="1:21" ht="15.75" x14ac:dyDescent="0.25">
      <c r="A18" s="132" t="s">
        <v>247</v>
      </c>
      <c r="B18" s="120" t="s">
        <v>184</v>
      </c>
      <c r="C18" s="125">
        <v>600</v>
      </c>
      <c r="D18" s="164">
        <v>600</v>
      </c>
      <c r="E18" s="113"/>
      <c r="F18" s="113"/>
      <c r="G18" s="113"/>
      <c r="H18" s="117"/>
      <c r="I18" s="89"/>
      <c r="J18" s="88"/>
      <c r="K18" s="89"/>
      <c r="L18" s="114"/>
      <c r="M18" s="113"/>
      <c r="N18" s="113"/>
      <c r="O18" s="115"/>
      <c r="P18" s="112"/>
      <c r="Q18" s="112"/>
      <c r="R18" s="112"/>
      <c r="S18" s="112"/>
      <c r="T18" s="112"/>
      <c r="U18" s="101"/>
    </row>
    <row r="19" spans="1:21" ht="15.75" x14ac:dyDescent="0.25">
      <c r="A19" s="132" t="s">
        <v>247</v>
      </c>
      <c r="B19" s="120" t="s">
        <v>182</v>
      </c>
      <c r="C19" s="125">
        <v>364</v>
      </c>
      <c r="D19" s="164">
        <v>364</v>
      </c>
      <c r="E19" s="113"/>
      <c r="F19" s="113"/>
      <c r="G19" s="113"/>
      <c r="H19" s="117"/>
      <c r="I19" s="89"/>
      <c r="J19" s="88"/>
      <c r="K19" s="89"/>
      <c r="L19" s="114"/>
      <c r="M19" s="113"/>
      <c r="N19" s="113"/>
      <c r="O19" s="115"/>
      <c r="P19" s="112"/>
      <c r="Q19" s="112"/>
      <c r="R19" s="112"/>
      <c r="S19" s="112"/>
      <c r="T19" s="112"/>
      <c r="U19" s="101"/>
    </row>
    <row r="20" spans="1:21" ht="15.75" x14ac:dyDescent="0.25">
      <c r="A20" s="132" t="s">
        <v>247</v>
      </c>
      <c r="B20" s="120" t="s">
        <v>184</v>
      </c>
      <c r="C20" s="125">
        <v>150</v>
      </c>
      <c r="D20" s="164">
        <v>150</v>
      </c>
      <c r="E20" s="113"/>
      <c r="F20" s="113"/>
      <c r="G20" s="113"/>
      <c r="H20" s="117"/>
      <c r="I20" s="89"/>
      <c r="J20" s="88"/>
      <c r="K20" s="89"/>
      <c r="L20" s="114"/>
      <c r="M20" s="113"/>
      <c r="N20" s="113"/>
      <c r="O20" s="115"/>
      <c r="P20" s="112"/>
      <c r="Q20" s="112"/>
      <c r="R20" s="112"/>
      <c r="S20" s="112"/>
      <c r="T20" s="112"/>
      <c r="U20" s="101"/>
    </row>
    <row r="21" spans="1:21" ht="15.75" x14ac:dyDescent="0.25">
      <c r="A21" s="132" t="s">
        <v>248</v>
      </c>
      <c r="B21" s="120" t="s">
        <v>266</v>
      </c>
      <c r="C21" s="125">
        <v>50</v>
      </c>
      <c r="D21" s="164">
        <v>50</v>
      </c>
      <c r="E21" s="113"/>
      <c r="F21" s="113"/>
      <c r="G21" s="113"/>
      <c r="H21" s="117"/>
      <c r="I21" s="89"/>
      <c r="J21" s="88"/>
      <c r="K21" s="89"/>
      <c r="L21" s="114"/>
      <c r="M21" s="113"/>
      <c r="N21" s="113"/>
      <c r="O21" s="115"/>
      <c r="P21" s="112"/>
      <c r="Q21" s="112"/>
      <c r="R21" s="112"/>
      <c r="S21" s="112"/>
      <c r="T21" s="112"/>
      <c r="U21" s="101"/>
    </row>
    <row r="22" spans="1:21" ht="15.75" x14ac:dyDescent="0.25">
      <c r="A22" s="132" t="s">
        <v>248</v>
      </c>
      <c r="B22" s="120" t="s">
        <v>269</v>
      </c>
      <c r="C22" s="125">
        <v>240</v>
      </c>
      <c r="D22" s="164"/>
      <c r="E22" s="113">
        <v>240</v>
      </c>
      <c r="F22" s="113"/>
      <c r="G22" s="113"/>
      <c r="H22" s="117"/>
      <c r="I22" s="89"/>
      <c r="J22" s="88"/>
      <c r="K22" s="89"/>
      <c r="L22" s="114"/>
      <c r="M22" s="113"/>
      <c r="N22" s="113"/>
      <c r="O22" s="115"/>
      <c r="P22" s="112"/>
      <c r="Q22" s="112"/>
      <c r="R22" s="112"/>
      <c r="S22" s="112"/>
      <c r="T22" s="112"/>
      <c r="U22" s="101"/>
    </row>
    <row r="23" spans="1:21" ht="15.75" x14ac:dyDescent="0.25">
      <c r="A23" s="132" t="s">
        <v>248</v>
      </c>
      <c r="B23" s="143" t="s">
        <v>270</v>
      </c>
      <c r="C23" s="125">
        <v>-3.06</v>
      </c>
      <c r="D23" s="164"/>
      <c r="E23" s="113"/>
      <c r="F23" s="113"/>
      <c r="G23" s="113"/>
      <c r="H23" s="117"/>
      <c r="I23" s="89"/>
      <c r="J23" s="88"/>
      <c r="K23" s="89"/>
      <c r="L23" s="114"/>
      <c r="M23" s="113"/>
      <c r="N23" s="113"/>
      <c r="O23" s="115">
        <v>3.06</v>
      </c>
      <c r="P23" s="112"/>
      <c r="Q23" s="112"/>
      <c r="R23" s="112"/>
      <c r="S23" s="112"/>
      <c r="T23" s="112"/>
      <c r="U23" s="101"/>
    </row>
    <row r="24" spans="1:21" ht="15.75" x14ac:dyDescent="0.25">
      <c r="A24" s="132" t="s">
        <v>248</v>
      </c>
      <c r="B24" s="120" t="s">
        <v>271</v>
      </c>
      <c r="C24" s="125">
        <v>-5</v>
      </c>
      <c r="D24" s="164"/>
      <c r="E24" s="113"/>
      <c r="F24" s="113"/>
      <c r="G24" s="113"/>
      <c r="H24" s="117"/>
      <c r="I24" s="89"/>
      <c r="J24" s="88"/>
      <c r="K24" s="89"/>
      <c r="L24" s="114"/>
      <c r="M24" s="113"/>
      <c r="N24" s="113"/>
      <c r="O24" s="115">
        <v>5</v>
      </c>
      <c r="P24" s="112"/>
      <c r="Q24" s="112"/>
      <c r="R24" s="112"/>
      <c r="S24" s="112"/>
      <c r="T24" s="112"/>
      <c r="U24" s="101"/>
    </row>
    <row r="25" spans="1:21" ht="15.75" x14ac:dyDescent="0.25">
      <c r="A25" s="132" t="s">
        <v>249</v>
      </c>
      <c r="B25" s="120" t="s">
        <v>272</v>
      </c>
      <c r="C25" s="125">
        <v>340</v>
      </c>
      <c r="D25" s="164"/>
      <c r="E25" s="113">
        <v>340</v>
      </c>
      <c r="F25" s="113"/>
      <c r="G25" s="113"/>
      <c r="H25" s="117"/>
      <c r="I25" s="89"/>
      <c r="J25" s="88"/>
      <c r="K25" s="89"/>
      <c r="L25" s="114"/>
      <c r="M25" s="113"/>
      <c r="N25" s="113"/>
      <c r="O25" s="115"/>
      <c r="P25" s="112"/>
      <c r="Q25" s="112"/>
      <c r="R25" s="112"/>
      <c r="S25" s="112"/>
      <c r="T25" s="112"/>
      <c r="U25" s="101"/>
    </row>
    <row r="26" spans="1:21" ht="15.75" x14ac:dyDescent="0.25">
      <c r="A26" s="132" t="s">
        <v>249</v>
      </c>
      <c r="B26" s="120" t="s">
        <v>266</v>
      </c>
      <c r="C26" s="125">
        <v>150</v>
      </c>
      <c r="D26" s="164">
        <v>150</v>
      </c>
      <c r="E26" s="113"/>
      <c r="F26" s="113"/>
      <c r="G26" s="113"/>
      <c r="H26" s="117"/>
      <c r="I26" s="89"/>
      <c r="J26" s="88"/>
      <c r="K26" s="89"/>
      <c r="L26" s="114"/>
      <c r="M26" s="113"/>
      <c r="N26" s="113"/>
      <c r="O26" s="115"/>
      <c r="P26" s="112"/>
      <c r="Q26" s="112"/>
      <c r="R26" s="112"/>
      <c r="S26" s="112"/>
      <c r="T26" s="112"/>
      <c r="U26" s="101"/>
    </row>
    <row r="27" spans="1:21" ht="15.75" x14ac:dyDescent="0.25">
      <c r="A27" s="132" t="s">
        <v>249</v>
      </c>
      <c r="B27" s="120" t="s">
        <v>181</v>
      </c>
      <c r="C27" s="125">
        <v>100</v>
      </c>
      <c r="D27" s="164">
        <v>100</v>
      </c>
      <c r="E27" s="113"/>
      <c r="F27" s="113"/>
      <c r="G27" s="113"/>
      <c r="H27" s="117"/>
      <c r="I27" s="89"/>
      <c r="J27" s="88"/>
      <c r="K27" s="89"/>
      <c r="L27" s="114"/>
      <c r="M27" s="113"/>
      <c r="N27" s="113"/>
      <c r="O27" s="115"/>
      <c r="P27" s="112"/>
      <c r="Q27" s="112"/>
      <c r="R27" s="112"/>
      <c r="S27" s="112"/>
      <c r="T27" s="112"/>
      <c r="U27" s="101"/>
    </row>
    <row r="28" spans="1:21" ht="15.75" x14ac:dyDescent="0.25">
      <c r="A28" s="132" t="s">
        <v>250</v>
      </c>
      <c r="B28" s="120" t="s">
        <v>273</v>
      </c>
      <c r="C28" s="125">
        <v>700</v>
      </c>
      <c r="D28" s="164">
        <v>700</v>
      </c>
      <c r="E28" s="113"/>
      <c r="F28" s="113"/>
      <c r="G28" s="113"/>
      <c r="H28" s="117"/>
      <c r="I28" s="89"/>
      <c r="J28" s="88"/>
      <c r="K28" s="89"/>
      <c r="L28" s="114"/>
      <c r="M28" s="113"/>
      <c r="N28" s="113"/>
      <c r="O28" s="115"/>
      <c r="P28" s="112"/>
      <c r="Q28" s="112"/>
      <c r="R28" s="112"/>
      <c r="S28" s="112"/>
      <c r="T28" s="112"/>
      <c r="U28" s="101"/>
    </row>
    <row r="29" spans="1:21" ht="15.75" x14ac:dyDescent="0.25">
      <c r="A29" s="132" t="s">
        <v>251</v>
      </c>
      <c r="B29" s="120" t="s">
        <v>274</v>
      </c>
      <c r="C29" s="125">
        <v>170</v>
      </c>
      <c r="D29" s="164"/>
      <c r="E29" s="113">
        <v>170</v>
      </c>
      <c r="F29" s="113"/>
      <c r="G29" s="113"/>
      <c r="H29" s="117"/>
      <c r="I29" s="89"/>
      <c r="J29" s="88"/>
      <c r="K29" s="89"/>
      <c r="L29" s="114"/>
      <c r="M29" s="113"/>
      <c r="N29" s="113"/>
      <c r="O29" s="115"/>
      <c r="P29" s="112"/>
      <c r="Q29" s="112"/>
      <c r="R29" s="112"/>
      <c r="S29" s="112"/>
      <c r="T29" s="112"/>
      <c r="U29" s="101"/>
    </row>
    <row r="30" spans="1:21" ht="15.75" x14ac:dyDescent="0.25">
      <c r="A30" s="132" t="s">
        <v>252</v>
      </c>
      <c r="B30" s="120" t="s">
        <v>184</v>
      </c>
      <c r="C30" s="125">
        <v>398.9</v>
      </c>
      <c r="D30" s="164">
        <v>398.9</v>
      </c>
      <c r="E30" s="113"/>
      <c r="F30" s="113"/>
      <c r="G30" s="113"/>
      <c r="H30" s="117"/>
      <c r="I30" s="89"/>
      <c r="J30" s="88"/>
      <c r="K30" s="89"/>
      <c r="L30" s="114"/>
      <c r="M30" s="113"/>
      <c r="N30" s="113"/>
      <c r="O30" s="115"/>
      <c r="P30" s="112"/>
      <c r="Q30" s="112"/>
      <c r="R30" s="112"/>
      <c r="S30" s="112"/>
      <c r="T30" s="112"/>
      <c r="U30" s="101"/>
    </row>
    <row r="31" spans="1:21" ht="15.75" x14ac:dyDescent="0.25">
      <c r="A31" s="132" t="s">
        <v>252</v>
      </c>
      <c r="B31" s="120" t="s">
        <v>275</v>
      </c>
      <c r="C31" s="125">
        <v>170</v>
      </c>
      <c r="D31" s="164"/>
      <c r="E31" s="113">
        <v>170</v>
      </c>
      <c r="F31" s="113"/>
      <c r="G31" s="113"/>
      <c r="H31" s="117"/>
      <c r="I31" s="89"/>
      <c r="J31" s="88"/>
      <c r="K31" s="89"/>
      <c r="L31" s="114"/>
      <c r="M31" s="113"/>
      <c r="N31" s="113"/>
      <c r="O31" s="115"/>
      <c r="P31" s="112"/>
      <c r="Q31" s="112"/>
      <c r="R31" s="112"/>
      <c r="S31" s="112"/>
      <c r="T31" s="112"/>
      <c r="U31" s="101"/>
    </row>
    <row r="32" spans="1:21" ht="15.75" x14ac:dyDescent="0.25">
      <c r="A32" s="132" t="s">
        <v>252</v>
      </c>
      <c r="B32" s="120" t="s">
        <v>275</v>
      </c>
      <c r="C32" s="125">
        <v>170</v>
      </c>
      <c r="D32" s="164"/>
      <c r="E32" s="113">
        <v>170</v>
      </c>
      <c r="F32" s="113"/>
      <c r="G32" s="113"/>
      <c r="H32" s="117"/>
      <c r="I32" s="89"/>
      <c r="J32" s="88"/>
      <c r="K32" s="89"/>
      <c r="L32" s="114"/>
      <c r="M32" s="113"/>
      <c r="N32" s="113"/>
      <c r="O32" s="115"/>
      <c r="P32" s="112"/>
      <c r="Q32" s="112"/>
      <c r="R32" s="112"/>
      <c r="S32" s="112"/>
      <c r="T32" s="112"/>
      <c r="U32" s="101"/>
    </row>
    <row r="33" spans="1:21" ht="15.75" x14ac:dyDescent="0.25">
      <c r="A33" s="132" t="s">
        <v>252</v>
      </c>
      <c r="B33" s="120" t="s">
        <v>276</v>
      </c>
      <c r="C33" s="125">
        <v>130</v>
      </c>
      <c r="D33" s="164"/>
      <c r="E33" s="113">
        <v>130</v>
      </c>
      <c r="F33" s="113"/>
      <c r="G33" s="113"/>
      <c r="H33" s="117"/>
      <c r="I33" s="89"/>
      <c r="J33" s="88"/>
      <c r="K33" s="89"/>
      <c r="L33" s="114"/>
      <c r="M33" s="113"/>
      <c r="N33" s="113"/>
      <c r="O33" s="115"/>
      <c r="P33" s="112"/>
      <c r="Q33" s="112"/>
      <c r="R33" s="112"/>
      <c r="S33" s="112"/>
      <c r="T33" s="112"/>
      <c r="U33" s="101"/>
    </row>
    <row r="34" spans="1:21" ht="15.75" x14ac:dyDescent="0.25">
      <c r="A34" s="161" t="s">
        <v>252</v>
      </c>
      <c r="B34" s="120" t="s">
        <v>277</v>
      </c>
      <c r="C34" s="125">
        <v>1360</v>
      </c>
      <c r="D34" s="164"/>
      <c r="E34" s="113">
        <v>1360</v>
      </c>
      <c r="F34" s="113"/>
      <c r="G34" s="113"/>
      <c r="H34" s="117"/>
      <c r="I34" s="89"/>
      <c r="J34" s="88"/>
      <c r="K34" s="89"/>
      <c r="L34" s="114"/>
      <c r="M34" s="113"/>
      <c r="N34" s="113"/>
      <c r="O34" s="115"/>
      <c r="P34" s="112"/>
      <c r="Q34" s="112"/>
      <c r="R34" s="112"/>
      <c r="S34" s="112"/>
      <c r="T34" s="112"/>
      <c r="U34" s="101"/>
    </row>
    <row r="35" spans="1:21" ht="15.75" x14ac:dyDescent="0.25">
      <c r="A35" s="132" t="s">
        <v>253</v>
      </c>
      <c r="B35" s="120" t="s">
        <v>266</v>
      </c>
      <c r="C35" s="125">
        <v>50</v>
      </c>
      <c r="D35" s="164">
        <v>50</v>
      </c>
      <c r="E35" s="113"/>
      <c r="F35" s="113"/>
      <c r="G35" s="113"/>
      <c r="H35" s="117"/>
      <c r="I35" s="89"/>
      <c r="J35" s="88"/>
      <c r="K35" s="89"/>
      <c r="L35" s="114"/>
      <c r="M35" s="113"/>
      <c r="N35" s="113"/>
      <c r="O35" s="115"/>
      <c r="P35" s="112"/>
      <c r="Q35" s="112"/>
      <c r="R35" s="112"/>
      <c r="S35" s="112"/>
      <c r="T35" s="112"/>
      <c r="U35" s="101"/>
    </row>
    <row r="36" spans="1:21" ht="15.75" x14ac:dyDescent="0.25">
      <c r="A36" s="132" t="s">
        <v>254</v>
      </c>
      <c r="B36" s="120" t="s">
        <v>266</v>
      </c>
      <c r="C36" s="125">
        <v>100</v>
      </c>
      <c r="D36" s="164">
        <v>100</v>
      </c>
      <c r="E36" s="113"/>
      <c r="F36" s="113"/>
      <c r="G36" s="113"/>
      <c r="H36" s="117"/>
      <c r="I36" s="89"/>
      <c r="J36" s="88"/>
      <c r="K36" s="89"/>
      <c r="L36" s="114"/>
      <c r="M36" s="113"/>
      <c r="N36" s="113"/>
      <c r="O36" s="115"/>
      <c r="P36" s="112"/>
      <c r="Q36" s="112"/>
      <c r="R36" s="112"/>
      <c r="S36" s="112"/>
      <c r="T36" s="112"/>
      <c r="U36" s="101"/>
    </row>
    <row r="37" spans="1:21" ht="15.75" x14ac:dyDescent="0.25">
      <c r="A37" s="132" t="s">
        <v>254</v>
      </c>
      <c r="B37" s="120" t="s">
        <v>269</v>
      </c>
      <c r="C37" s="125">
        <v>530</v>
      </c>
      <c r="D37" s="164"/>
      <c r="E37" s="113">
        <v>530</v>
      </c>
      <c r="F37" s="113"/>
      <c r="G37" s="113"/>
      <c r="H37" s="117"/>
      <c r="I37" s="89"/>
      <c r="J37" s="88"/>
      <c r="K37" s="89"/>
      <c r="L37" s="114"/>
      <c r="M37" s="113"/>
      <c r="N37" s="113"/>
      <c r="O37" s="115"/>
      <c r="P37" s="112"/>
      <c r="Q37" s="112"/>
      <c r="R37" s="112"/>
      <c r="S37" s="112"/>
      <c r="T37" s="112"/>
      <c r="U37" s="101"/>
    </row>
    <row r="38" spans="1:21" ht="15.75" x14ac:dyDescent="0.25">
      <c r="A38" s="132" t="s">
        <v>254</v>
      </c>
      <c r="B38" s="120" t="s">
        <v>285</v>
      </c>
      <c r="C38" s="125">
        <v>240</v>
      </c>
      <c r="D38" s="164"/>
      <c r="E38" s="113">
        <v>240</v>
      </c>
      <c r="F38" s="113"/>
      <c r="G38" s="113"/>
      <c r="H38" s="117"/>
      <c r="I38" s="89"/>
      <c r="J38" s="88"/>
      <c r="K38" s="89"/>
      <c r="L38" s="114"/>
      <c r="M38" s="113"/>
      <c r="N38" s="113"/>
      <c r="O38" s="115"/>
      <c r="P38" s="112"/>
      <c r="Q38" s="112"/>
      <c r="R38" s="112"/>
      <c r="S38" s="112"/>
      <c r="T38" s="112"/>
      <c r="U38" s="101"/>
    </row>
    <row r="39" spans="1:21" ht="15.75" x14ac:dyDescent="0.25">
      <c r="A39" s="132" t="s">
        <v>255</v>
      </c>
      <c r="B39" s="120" t="s">
        <v>278</v>
      </c>
      <c r="C39" s="125">
        <v>150</v>
      </c>
      <c r="D39" s="164"/>
      <c r="E39" s="113">
        <v>150</v>
      </c>
      <c r="F39" s="113"/>
      <c r="G39" s="113"/>
      <c r="H39" s="117"/>
      <c r="I39" s="89"/>
      <c r="J39" s="88"/>
      <c r="K39" s="89"/>
      <c r="L39" s="114"/>
      <c r="M39" s="113"/>
      <c r="N39" s="113"/>
      <c r="O39" s="115"/>
      <c r="P39" s="112"/>
      <c r="Q39" s="112"/>
      <c r="R39" s="112"/>
      <c r="S39" s="112"/>
      <c r="T39" s="112"/>
      <c r="U39" s="101"/>
    </row>
    <row r="40" spans="1:21" ht="15.75" x14ac:dyDescent="0.25">
      <c r="A40" s="132" t="s">
        <v>255</v>
      </c>
      <c r="B40" s="120" t="s">
        <v>279</v>
      </c>
      <c r="C40" s="125">
        <v>70</v>
      </c>
      <c r="D40" s="164"/>
      <c r="E40" s="113">
        <v>70</v>
      </c>
      <c r="F40" s="113"/>
      <c r="G40" s="113"/>
      <c r="H40" s="117"/>
      <c r="I40" s="89"/>
      <c r="J40" s="88"/>
      <c r="K40" s="89"/>
      <c r="L40" s="114"/>
      <c r="M40" s="113"/>
      <c r="N40" s="113"/>
      <c r="O40" s="115"/>
      <c r="P40" s="112"/>
      <c r="Q40" s="112"/>
      <c r="R40" s="112"/>
      <c r="S40" s="112"/>
      <c r="T40" s="112"/>
      <c r="U40" s="101"/>
    </row>
    <row r="41" spans="1:21" ht="15.75" x14ac:dyDescent="0.25">
      <c r="A41" s="132" t="s">
        <v>256</v>
      </c>
      <c r="B41" s="120" t="s">
        <v>280</v>
      </c>
      <c r="C41" s="125">
        <v>-600</v>
      </c>
      <c r="D41" s="164"/>
      <c r="E41" s="113"/>
      <c r="F41" s="113"/>
      <c r="G41" s="113"/>
      <c r="H41" s="117"/>
      <c r="I41" s="89"/>
      <c r="J41" s="88"/>
      <c r="K41" s="89"/>
      <c r="L41" s="114"/>
      <c r="M41" s="113"/>
      <c r="N41" s="113"/>
      <c r="O41" s="115"/>
      <c r="P41" s="112"/>
      <c r="Q41" s="112"/>
      <c r="R41" s="112"/>
      <c r="S41" s="112"/>
      <c r="T41" s="112"/>
      <c r="U41" s="101">
        <v>600</v>
      </c>
    </row>
    <row r="42" spans="1:21" ht="15.75" x14ac:dyDescent="0.25">
      <c r="A42" s="132" t="s">
        <v>257</v>
      </c>
      <c r="B42" s="120" t="s">
        <v>186</v>
      </c>
      <c r="C42" s="125">
        <v>-3160</v>
      </c>
      <c r="D42" s="164"/>
      <c r="E42" s="113"/>
      <c r="F42" s="113"/>
      <c r="G42" s="113"/>
      <c r="H42" s="117"/>
      <c r="I42" s="89"/>
      <c r="J42" s="88"/>
      <c r="K42" s="89"/>
      <c r="L42" s="114">
        <v>3160</v>
      </c>
      <c r="M42" s="113"/>
      <c r="N42" s="113"/>
      <c r="O42" s="115"/>
      <c r="P42" s="112"/>
      <c r="Q42" s="112"/>
      <c r="R42" s="112"/>
      <c r="S42" s="112"/>
      <c r="T42" s="112"/>
      <c r="U42" s="101"/>
    </row>
    <row r="43" spans="1:21" ht="15.75" x14ac:dyDescent="0.25">
      <c r="A43" s="132" t="s">
        <v>257</v>
      </c>
      <c r="B43" s="120" t="s">
        <v>187</v>
      </c>
      <c r="C43" s="125">
        <v>-2040</v>
      </c>
      <c r="D43" s="164"/>
      <c r="E43" s="113"/>
      <c r="F43" s="113"/>
      <c r="G43" s="113"/>
      <c r="H43" s="117"/>
      <c r="I43" s="89"/>
      <c r="J43" s="88"/>
      <c r="K43" s="89"/>
      <c r="L43" s="114">
        <v>2040</v>
      </c>
      <c r="M43" s="113"/>
      <c r="N43" s="113"/>
      <c r="O43" s="115"/>
      <c r="P43" s="112"/>
      <c r="Q43" s="112"/>
      <c r="R43" s="112"/>
      <c r="S43" s="112"/>
      <c r="T43" s="112"/>
      <c r="U43" s="101"/>
    </row>
    <row r="44" spans="1:21" ht="15.75" x14ac:dyDescent="0.25">
      <c r="A44" s="132" t="s">
        <v>262</v>
      </c>
      <c r="B44" s="120" t="s">
        <v>286</v>
      </c>
      <c r="C44" s="125">
        <v>580</v>
      </c>
      <c r="D44" s="164"/>
      <c r="E44" s="113">
        <v>580</v>
      </c>
      <c r="F44" s="113"/>
      <c r="G44" s="113"/>
      <c r="H44" s="117"/>
      <c r="I44" s="89"/>
      <c r="J44" s="88"/>
      <c r="K44" s="89"/>
      <c r="L44" s="114"/>
      <c r="M44" s="113"/>
      <c r="N44" s="113"/>
      <c r="O44" s="115"/>
      <c r="P44" s="112"/>
      <c r="Q44" s="112"/>
      <c r="R44" s="112"/>
      <c r="S44" s="112"/>
      <c r="T44" s="112"/>
      <c r="U44" s="101"/>
    </row>
    <row r="45" spans="1:21" ht="15.75" x14ac:dyDescent="0.25">
      <c r="A45" s="132" t="s">
        <v>258</v>
      </c>
      <c r="B45" s="120" t="s">
        <v>281</v>
      </c>
      <c r="C45" s="125">
        <v>300</v>
      </c>
      <c r="D45" s="164">
        <v>300</v>
      </c>
      <c r="E45" s="113"/>
      <c r="F45" s="113"/>
      <c r="G45" s="113"/>
      <c r="H45" s="117"/>
      <c r="I45" s="89"/>
      <c r="J45" s="88"/>
      <c r="K45" s="89"/>
      <c r="L45" s="114"/>
      <c r="M45" s="113"/>
      <c r="N45" s="113"/>
      <c r="O45" s="115"/>
      <c r="P45" s="112"/>
      <c r="Q45" s="112"/>
      <c r="R45" s="112"/>
      <c r="S45" s="112"/>
      <c r="T45" s="112"/>
      <c r="U45" s="101"/>
    </row>
    <row r="46" spans="1:21" ht="15.75" x14ac:dyDescent="0.25">
      <c r="A46" s="132" t="s">
        <v>258</v>
      </c>
      <c r="B46" s="120" t="s">
        <v>181</v>
      </c>
      <c r="C46" s="125">
        <v>50</v>
      </c>
      <c r="D46" s="164">
        <v>50</v>
      </c>
      <c r="E46" s="113"/>
      <c r="F46" s="113"/>
      <c r="G46" s="113"/>
      <c r="H46" s="117"/>
      <c r="I46" s="89"/>
      <c r="J46" s="88"/>
      <c r="K46" s="89"/>
      <c r="L46" s="114"/>
      <c r="M46" s="113"/>
      <c r="N46" s="113"/>
      <c r="O46" s="115"/>
      <c r="P46" s="112"/>
      <c r="Q46" s="112"/>
      <c r="R46" s="112"/>
      <c r="S46" s="112"/>
      <c r="T46" s="112"/>
      <c r="U46" s="101"/>
    </row>
    <row r="47" spans="1:21" ht="15.75" x14ac:dyDescent="0.25">
      <c r="A47" s="132" t="s">
        <v>258</v>
      </c>
      <c r="B47" s="120" t="s">
        <v>282</v>
      </c>
      <c r="C47" s="125">
        <v>-49</v>
      </c>
      <c r="D47" s="164"/>
      <c r="E47" s="113"/>
      <c r="F47" s="113"/>
      <c r="G47" s="113"/>
      <c r="H47" s="117"/>
      <c r="I47" s="89"/>
      <c r="J47" s="88"/>
      <c r="K47" s="89"/>
      <c r="L47" s="114"/>
      <c r="M47" s="113"/>
      <c r="N47" s="113"/>
      <c r="O47" s="115">
        <v>49</v>
      </c>
      <c r="P47" s="112"/>
      <c r="Q47" s="112"/>
      <c r="R47" s="112"/>
      <c r="S47" s="112"/>
      <c r="T47" s="112"/>
      <c r="U47" s="101"/>
    </row>
    <row r="48" spans="1:21" ht="15.75" x14ac:dyDescent="0.25">
      <c r="A48" s="132" t="s">
        <v>258</v>
      </c>
      <c r="B48" s="120" t="s">
        <v>188</v>
      </c>
      <c r="C48" s="125">
        <v>-80</v>
      </c>
      <c r="D48" s="164"/>
      <c r="E48" s="113"/>
      <c r="F48" s="113"/>
      <c r="G48" s="113"/>
      <c r="H48" s="117"/>
      <c r="I48" s="89"/>
      <c r="J48" s="88"/>
      <c r="K48" s="89"/>
      <c r="L48" s="114"/>
      <c r="M48" s="113"/>
      <c r="N48" s="113"/>
      <c r="O48" s="115">
        <v>80</v>
      </c>
      <c r="P48" s="112"/>
      <c r="Q48" s="112"/>
      <c r="R48" s="112"/>
      <c r="S48" s="112"/>
      <c r="T48" s="112"/>
      <c r="U48" s="101"/>
    </row>
    <row r="49" spans="1:21" ht="15.75" x14ac:dyDescent="0.25">
      <c r="A49" s="132" t="s">
        <v>258</v>
      </c>
      <c r="B49" s="120" t="s">
        <v>283</v>
      </c>
      <c r="C49" s="125">
        <v>-12</v>
      </c>
      <c r="D49" s="164"/>
      <c r="E49" s="113"/>
      <c r="F49" s="113"/>
      <c r="G49" s="113"/>
      <c r="H49" s="117"/>
      <c r="I49" s="89"/>
      <c r="J49" s="88"/>
      <c r="K49" s="89"/>
      <c r="L49" s="114"/>
      <c r="M49" s="113"/>
      <c r="N49" s="113"/>
      <c r="O49" s="115">
        <v>12</v>
      </c>
      <c r="P49" s="112"/>
      <c r="Q49" s="112"/>
      <c r="R49" s="112"/>
      <c r="S49" s="112"/>
      <c r="T49" s="112"/>
      <c r="U49" s="101"/>
    </row>
    <row r="50" spans="1:21" ht="15.75" x14ac:dyDescent="0.25">
      <c r="A50" s="132" t="s">
        <v>259</v>
      </c>
      <c r="B50" s="120" t="s">
        <v>284</v>
      </c>
      <c r="C50" s="125">
        <v>680</v>
      </c>
      <c r="D50" s="164"/>
      <c r="E50" s="113">
        <v>680</v>
      </c>
      <c r="F50" s="113"/>
      <c r="G50" s="113"/>
      <c r="H50" s="117"/>
      <c r="I50" s="89"/>
      <c r="J50" s="88"/>
      <c r="K50" s="89"/>
      <c r="L50" s="114"/>
      <c r="M50" s="113"/>
      <c r="N50" s="113"/>
      <c r="O50" s="115"/>
      <c r="P50" s="112"/>
      <c r="Q50" s="112"/>
      <c r="R50" s="112"/>
      <c r="S50" s="112"/>
      <c r="T50" s="112"/>
      <c r="U50" s="101"/>
    </row>
    <row r="51" spans="1:21" ht="15.75" x14ac:dyDescent="0.25">
      <c r="A51" s="132" t="s">
        <v>259</v>
      </c>
      <c r="B51" s="120" t="s">
        <v>185</v>
      </c>
      <c r="C51" s="125">
        <v>500</v>
      </c>
      <c r="D51" s="164">
        <v>500</v>
      </c>
      <c r="E51" s="113"/>
      <c r="F51" s="113"/>
      <c r="G51" s="113"/>
      <c r="H51" s="117"/>
      <c r="I51" s="89"/>
      <c r="J51" s="88"/>
      <c r="K51" s="89"/>
      <c r="L51" s="114"/>
      <c r="M51" s="113"/>
      <c r="N51" s="113"/>
      <c r="O51" s="115"/>
      <c r="P51" s="112"/>
      <c r="Q51" s="112"/>
      <c r="R51" s="112"/>
      <c r="S51" s="112"/>
      <c r="T51" s="112"/>
      <c r="U51" s="101"/>
    </row>
    <row r="52" spans="1:21" ht="15.75" x14ac:dyDescent="0.25">
      <c r="A52" s="132" t="s">
        <v>259</v>
      </c>
      <c r="B52" s="120" t="s">
        <v>264</v>
      </c>
      <c r="C52" s="125">
        <v>250</v>
      </c>
      <c r="D52" s="164">
        <v>250</v>
      </c>
      <c r="E52" s="113"/>
      <c r="F52" s="113"/>
      <c r="G52" s="113"/>
      <c r="H52" s="117"/>
      <c r="I52" s="89"/>
      <c r="J52" s="88"/>
      <c r="K52" s="89"/>
      <c r="L52" s="114"/>
      <c r="M52" s="113"/>
      <c r="N52" s="113"/>
      <c r="O52" s="115"/>
      <c r="P52" s="112"/>
      <c r="Q52" s="112"/>
      <c r="R52" s="112"/>
      <c r="S52" s="112"/>
      <c r="T52" s="112"/>
      <c r="U52" s="101"/>
    </row>
    <row r="53" spans="1:21" ht="15.75" x14ac:dyDescent="0.25">
      <c r="A53" s="132" t="s">
        <v>259</v>
      </c>
      <c r="B53" s="120" t="s">
        <v>266</v>
      </c>
      <c r="C53" s="125">
        <v>100</v>
      </c>
      <c r="D53" s="164">
        <v>100</v>
      </c>
      <c r="E53" s="113"/>
      <c r="F53" s="113"/>
      <c r="G53" s="113"/>
      <c r="H53" s="117"/>
      <c r="I53" s="89"/>
      <c r="J53" s="88"/>
      <c r="K53" s="89"/>
      <c r="L53" s="114"/>
      <c r="M53" s="113"/>
      <c r="N53" s="113"/>
      <c r="O53" s="115"/>
      <c r="P53" s="112"/>
      <c r="Q53" s="112"/>
      <c r="R53" s="112"/>
      <c r="S53" s="112"/>
      <c r="T53" s="112"/>
      <c r="U53" s="101"/>
    </row>
    <row r="54" spans="1:21" ht="15.75" x14ac:dyDescent="0.25">
      <c r="A54" s="132" t="s">
        <v>259</v>
      </c>
      <c r="B54" s="120" t="s">
        <v>16</v>
      </c>
      <c r="C54" s="125">
        <v>100</v>
      </c>
      <c r="D54" s="164">
        <v>100</v>
      </c>
      <c r="E54" s="113"/>
      <c r="F54" s="113"/>
      <c r="G54" s="113"/>
      <c r="H54" s="117"/>
      <c r="I54" s="89"/>
      <c r="J54" s="88"/>
      <c r="K54" s="89"/>
      <c r="L54" s="114"/>
      <c r="M54" s="113"/>
      <c r="N54" s="113"/>
      <c r="O54" s="115"/>
      <c r="P54" s="112"/>
      <c r="Q54" s="112"/>
      <c r="R54" s="112"/>
      <c r="S54" s="112"/>
      <c r="T54" s="112"/>
      <c r="U54" s="101"/>
    </row>
    <row r="55" spans="1:21" ht="15.75" x14ac:dyDescent="0.25">
      <c r="A55" s="132" t="s">
        <v>260</v>
      </c>
      <c r="B55" s="120" t="s">
        <v>263</v>
      </c>
      <c r="C55" s="125">
        <v>1550</v>
      </c>
      <c r="D55" s="164">
        <v>1550</v>
      </c>
      <c r="E55" s="113"/>
      <c r="F55" s="113"/>
      <c r="G55" s="113"/>
      <c r="H55" s="117"/>
      <c r="I55" s="89"/>
      <c r="J55" s="88"/>
      <c r="K55" s="89"/>
      <c r="L55" s="114"/>
      <c r="M55" s="113"/>
      <c r="N55" s="113"/>
      <c r="O55" s="115"/>
      <c r="P55" s="112"/>
      <c r="Q55" s="112"/>
      <c r="R55" s="112"/>
      <c r="S55" s="112"/>
      <c r="T55" s="112"/>
      <c r="U55" s="101"/>
    </row>
    <row r="56" spans="1:21" ht="15.75" x14ac:dyDescent="0.25">
      <c r="A56" s="132" t="s">
        <v>261</v>
      </c>
      <c r="B56" s="120" t="s">
        <v>185</v>
      </c>
      <c r="C56" s="125">
        <v>1120</v>
      </c>
      <c r="D56" s="164">
        <v>1120</v>
      </c>
      <c r="E56" s="113"/>
      <c r="F56" s="113"/>
      <c r="G56" s="113"/>
      <c r="H56" s="117"/>
      <c r="I56" s="89"/>
      <c r="J56" s="88"/>
      <c r="K56" s="89"/>
      <c r="L56" s="114"/>
      <c r="M56" s="113"/>
      <c r="N56" s="113"/>
      <c r="O56" s="115"/>
      <c r="P56" s="112"/>
      <c r="Q56" s="112"/>
      <c r="R56" s="112"/>
      <c r="S56" s="112"/>
      <c r="T56" s="112"/>
      <c r="U56" s="101"/>
    </row>
    <row r="57" spans="1:21" ht="15.75" x14ac:dyDescent="0.25">
      <c r="A57" s="132" t="s">
        <v>261</v>
      </c>
      <c r="B57" s="120" t="s">
        <v>16</v>
      </c>
      <c r="C57" s="125">
        <v>200</v>
      </c>
      <c r="D57" s="164">
        <v>200</v>
      </c>
      <c r="E57" s="113"/>
      <c r="F57" s="113"/>
      <c r="G57" s="113"/>
      <c r="H57" s="117"/>
      <c r="I57" s="89"/>
      <c r="J57" s="88"/>
      <c r="K57" s="89"/>
      <c r="L57" s="114"/>
      <c r="M57" s="113"/>
      <c r="N57" s="113"/>
      <c r="O57" s="115"/>
      <c r="P57" s="112"/>
      <c r="Q57" s="112"/>
      <c r="R57" s="112"/>
      <c r="S57" s="112"/>
      <c r="T57" s="112"/>
      <c r="U57" s="101"/>
    </row>
    <row r="58" spans="1:21" ht="15.75" x14ac:dyDescent="0.25">
      <c r="A58" s="132"/>
      <c r="B58" s="120"/>
      <c r="C58" s="125"/>
      <c r="D58" s="164"/>
      <c r="E58" s="113"/>
      <c r="F58" s="113"/>
      <c r="G58" s="113"/>
      <c r="H58" s="117"/>
      <c r="I58" s="89"/>
      <c r="J58" s="88"/>
      <c r="K58" s="89"/>
      <c r="L58" s="114"/>
      <c r="M58" s="113"/>
      <c r="N58" s="113"/>
      <c r="O58" s="115"/>
      <c r="P58" s="112"/>
      <c r="Q58" s="112"/>
      <c r="R58" s="112"/>
      <c r="S58" s="112"/>
      <c r="T58" s="112"/>
      <c r="U58" s="101"/>
    </row>
    <row r="59" spans="1:21" ht="15.75" x14ac:dyDescent="0.25">
      <c r="A59" s="132"/>
      <c r="B59" s="120"/>
      <c r="C59" s="125"/>
      <c r="D59" s="164"/>
      <c r="E59" s="113"/>
      <c r="F59" s="113"/>
      <c r="G59" s="113"/>
      <c r="H59" s="117"/>
      <c r="I59" s="89"/>
      <c r="J59" s="88"/>
      <c r="K59" s="89"/>
      <c r="L59" s="114"/>
      <c r="M59" s="113"/>
      <c r="N59" s="113"/>
      <c r="O59" s="115"/>
      <c r="P59" s="112"/>
      <c r="Q59" s="112"/>
      <c r="R59" s="112"/>
      <c r="S59" s="112"/>
      <c r="T59" s="112"/>
      <c r="U59" s="101"/>
    </row>
    <row r="60" spans="1:21" ht="15.75" x14ac:dyDescent="0.25">
      <c r="A60" s="132"/>
      <c r="B60" s="120"/>
      <c r="C60" s="125"/>
      <c r="D60" s="164"/>
      <c r="E60" s="113"/>
      <c r="F60" s="113"/>
      <c r="G60" s="113"/>
      <c r="H60" s="117"/>
      <c r="I60" s="89"/>
      <c r="J60" s="88"/>
      <c r="K60" s="89"/>
      <c r="L60" s="114"/>
      <c r="M60" s="113"/>
      <c r="N60" s="113"/>
      <c r="O60" s="115"/>
      <c r="P60" s="112"/>
      <c r="Q60" s="112"/>
      <c r="R60" s="112"/>
      <c r="S60" s="112"/>
      <c r="T60" s="112"/>
      <c r="U60" s="101"/>
    </row>
    <row r="61" spans="1:21" ht="15.75" x14ac:dyDescent="0.25">
      <c r="A61" s="132"/>
      <c r="B61" s="120"/>
      <c r="C61" s="125"/>
      <c r="D61" s="164"/>
      <c r="E61" s="113"/>
      <c r="F61" s="113"/>
      <c r="G61" s="113"/>
      <c r="H61" s="117"/>
      <c r="I61" s="89"/>
      <c r="J61" s="88"/>
      <c r="K61" s="89"/>
      <c r="L61" s="114"/>
      <c r="M61" s="113"/>
      <c r="N61" s="113"/>
      <c r="O61" s="115"/>
      <c r="P61" s="112"/>
      <c r="Q61" s="112"/>
      <c r="R61" s="112"/>
      <c r="S61" s="112"/>
      <c r="T61" s="112"/>
      <c r="U61" s="101"/>
    </row>
    <row r="62" spans="1:21" ht="15.75" x14ac:dyDescent="0.25">
      <c r="A62" s="132"/>
      <c r="B62" s="120"/>
      <c r="C62" s="125"/>
      <c r="D62" s="164"/>
      <c r="E62" s="113"/>
      <c r="F62" s="113"/>
      <c r="G62" s="113"/>
      <c r="H62" s="117"/>
      <c r="I62" s="89"/>
      <c r="J62" s="88"/>
      <c r="K62" s="89"/>
      <c r="L62" s="114"/>
      <c r="M62" s="113"/>
      <c r="N62" s="113"/>
      <c r="O62" s="115"/>
      <c r="P62" s="112"/>
      <c r="Q62" s="112"/>
      <c r="R62" s="112"/>
      <c r="S62" s="112"/>
      <c r="T62" s="112"/>
      <c r="U62" s="101"/>
    </row>
    <row r="63" spans="1:21" ht="15.75" x14ac:dyDescent="0.25">
      <c r="A63" s="132"/>
      <c r="B63" s="120"/>
      <c r="C63" s="125"/>
      <c r="D63" s="164"/>
      <c r="E63" s="113"/>
      <c r="F63" s="113"/>
      <c r="G63" s="113"/>
      <c r="H63" s="117"/>
      <c r="I63" s="89"/>
      <c r="J63" s="88"/>
      <c r="K63" s="89"/>
      <c r="L63" s="114"/>
      <c r="M63" s="113"/>
      <c r="N63" s="113"/>
      <c r="O63" s="115"/>
      <c r="P63" s="112"/>
      <c r="Q63" s="112"/>
      <c r="R63" s="112"/>
      <c r="S63" s="112"/>
      <c r="T63" s="112"/>
      <c r="U63" s="101"/>
    </row>
    <row r="64" spans="1:21" ht="15.75" x14ac:dyDescent="0.25">
      <c r="A64" s="132"/>
      <c r="B64" s="120"/>
      <c r="C64" s="125"/>
      <c r="D64" s="164"/>
      <c r="E64" s="113"/>
      <c r="F64" s="113"/>
      <c r="G64" s="113"/>
      <c r="H64" s="117"/>
      <c r="I64" s="89"/>
      <c r="J64" s="88"/>
      <c r="K64" s="89"/>
      <c r="L64" s="114"/>
      <c r="M64" s="113"/>
      <c r="N64" s="113"/>
      <c r="O64" s="115"/>
      <c r="P64" s="112"/>
      <c r="Q64" s="112"/>
      <c r="R64" s="112"/>
      <c r="S64" s="112"/>
      <c r="T64" s="112"/>
      <c r="U64" s="101"/>
    </row>
    <row r="65" spans="1:21" ht="15.75" x14ac:dyDescent="0.25">
      <c r="A65" s="132"/>
      <c r="B65" s="120"/>
      <c r="C65" s="125"/>
      <c r="D65" s="164"/>
      <c r="E65" s="113"/>
      <c r="F65" s="113"/>
      <c r="G65" s="113"/>
      <c r="H65" s="117"/>
      <c r="I65" s="89"/>
      <c r="J65" s="88"/>
      <c r="K65" s="89"/>
      <c r="L65" s="114"/>
      <c r="M65" s="113"/>
      <c r="N65" s="113"/>
      <c r="O65" s="115"/>
      <c r="P65" s="112"/>
      <c r="Q65" s="112"/>
      <c r="R65" s="112"/>
      <c r="S65" s="112"/>
      <c r="T65" s="112"/>
      <c r="U65" s="101"/>
    </row>
    <row r="66" spans="1:21" ht="15.75" x14ac:dyDescent="0.25">
      <c r="A66" s="132"/>
      <c r="B66" s="120"/>
      <c r="C66" s="125"/>
      <c r="D66" s="164"/>
      <c r="E66" s="113"/>
      <c r="F66" s="113"/>
      <c r="G66" s="113"/>
      <c r="H66" s="117"/>
      <c r="I66" s="89"/>
      <c r="J66" s="88"/>
      <c r="K66" s="89"/>
      <c r="L66" s="114"/>
      <c r="M66" s="113"/>
      <c r="N66" s="113"/>
      <c r="O66" s="115"/>
      <c r="P66" s="112"/>
      <c r="Q66" s="112"/>
      <c r="R66" s="112"/>
      <c r="S66" s="112"/>
      <c r="T66" s="112"/>
      <c r="U66" s="101"/>
    </row>
    <row r="67" spans="1:21" ht="15.75" x14ac:dyDescent="0.25">
      <c r="A67" s="132"/>
      <c r="B67" s="120"/>
      <c r="C67" s="125"/>
      <c r="D67" s="164"/>
      <c r="E67" s="113"/>
      <c r="F67" s="113"/>
      <c r="G67" s="113"/>
      <c r="H67" s="117"/>
      <c r="I67" s="89"/>
      <c r="J67" s="88"/>
      <c r="K67" s="89"/>
      <c r="L67" s="113"/>
      <c r="M67" s="113"/>
      <c r="N67" s="113"/>
      <c r="O67" s="115"/>
      <c r="P67" s="112"/>
      <c r="Q67" s="112"/>
      <c r="R67" s="112"/>
      <c r="S67" s="112"/>
      <c r="T67" s="112"/>
      <c r="U67" s="101"/>
    </row>
    <row r="68" spans="1:21" x14ac:dyDescent="0.25">
      <c r="D68" s="166">
        <f t="shared" ref="D68:I68" si="0">SUM(D5:D67)</f>
        <v>10728.9</v>
      </c>
      <c r="E68" s="93">
        <f t="shared" si="0"/>
        <v>4930</v>
      </c>
      <c r="F68" s="93">
        <f t="shared" si="0"/>
        <v>0</v>
      </c>
      <c r="G68" s="93">
        <f t="shared" si="0"/>
        <v>0</v>
      </c>
      <c r="H68" s="93">
        <f t="shared" si="0"/>
        <v>0</v>
      </c>
      <c r="I68" s="93">
        <f t="shared" si="0"/>
        <v>0</v>
      </c>
      <c r="J68" s="84"/>
      <c r="K68" s="93">
        <f t="shared" ref="K68:U68" si="1">SUM(K5:K67)</f>
        <v>2949.3</v>
      </c>
      <c r="L68" s="93">
        <f t="shared" si="1"/>
        <v>5200</v>
      </c>
      <c r="M68" s="93">
        <f t="shared" si="1"/>
        <v>2300</v>
      </c>
      <c r="N68" s="93">
        <f t="shared" si="1"/>
        <v>540</v>
      </c>
      <c r="O68" s="93">
        <f t="shared" si="1"/>
        <v>149.56</v>
      </c>
      <c r="P68" s="93">
        <f t="shared" si="1"/>
        <v>0</v>
      </c>
      <c r="Q68" s="93">
        <f t="shared" si="1"/>
        <v>0</v>
      </c>
      <c r="R68" s="93">
        <f t="shared" si="1"/>
        <v>170</v>
      </c>
      <c r="S68" s="93">
        <f t="shared" si="1"/>
        <v>0</v>
      </c>
      <c r="T68" s="93">
        <f t="shared" si="1"/>
        <v>0</v>
      </c>
      <c r="U68" s="93">
        <f t="shared" si="1"/>
        <v>600</v>
      </c>
    </row>
    <row r="69" spans="1:21" ht="15.75" thickBot="1" x14ac:dyDescent="0.3">
      <c r="C69"/>
      <c r="D69" s="167">
        <f>SUM(D68:I68)</f>
        <v>15658.9</v>
      </c>
      <c r="E69" s="100"/>
      <c r="F69" s="100"/>
      <c r="G69" s="92"/>
      <c r="H69" s="92"/>
      <c r="I69" s="100"/>
      <c r="J69" s="84"/>
      <c r="K69" s="94">
        <f>SUM(K68:U68)</f>
        <v>11908.859999999999</v>
      </c>
      <c r="N69" s="35"/>
      <c r="O69" s="35"/>
      <c r="P69" s="20"/>
      <c r="Q69" s="20"/>
      <c r="R69" s="20"/>
      <c r="S69" s="35"/>
      <c r="T69" s="35"/>
      <c r="U69" s="19"/>
    </row>
    <row r="70" spans="1:21" ht="15.75" thickTop="1" x14ac:dyDescent="0.25">
      <c r="L70" s="116"/>
    </row>
    <row r="71" spans="1:21" ht="15.75" thickBot="1" x14ac:dyDescent="0.3">
      <c r="C71" s="107" t="s">
        <v>31</v>
      </c>
      <c r="D71" s="162" t="s">
        <v>66</v>
      </c>
      <c r="E71" s="92">
        <f>SUM(E68)</f>
        <v>4930</v>
      </c>
      <c r="L71" s="110"/>
    </row>
    <row r="72" spans="1:21" ht="15.75" thickBot="1" x14ac:dyDescent="0.3">
      <c r="D72" s="162" t="s">
        <v>67</v>
      </c>
      <c r="E72" s="93">
        <f>K68</f>
        <v>2949.3</v>
      </c>
      <c r="G72" s="130">
        <f>SUM(E71-E72)</f>
        <v>1980.6999999999998</v>
      </c>
    </row>
    <row r="73" spans="1:21" x14ac:dyDescent="0.25">
      <c r="D73" s="156"/>
      <c r="E73"/>
      <c r="F73"/>
      <c r="G73"/>
      <c r="H73"/>
      <c r="I73"/>
      <c r="J73"/>
      <c r="K73"/>
      <c r="M73"/>
      <c r="N73"/>
      <c r="P73"/>
      <c r="Q73"/>
      <c r="R73"/>
      <c r="S73"/>
      <c r="T73"/>
      <c r="U73"/>
    </row>
    <row r="74" spans="1:21" x14ac:dyDescent="0.25">
      <c r="D74" s="156"/>
      <c r="E74"/>
      <c r="F74"/>
      <c r="G74"/>
      <c r="H74"/>
      <c r="I74"/>
      <c r="J74"/>
      <c r="K74"/>
      <c r="L74"/>
      <c r="N74"/>
      <c r="O74"/>
      <c r="P74"/>
      <c r="Q74"/>
      <c r="R74"/>
      <c r="S74"/>
      <c r="T74"/>
      <c r="U74"/>
    </row>
    <row r="77" spans="1:21" ht="15.75" x14ac:dyDescent="0.25">
      <c r="B77" s="120" t="s">
        <v>161</v>
      </c>
      <c r="C77" s="125">
        <v>460</v>
      </c>
    </row>
    <row r="78" spans="1:21" ht="15.75" x14ac:dyDescent="0.25">
      <c r="B78" s="120" t="s">
        <v>162</v>
      </c>
      <c r="C78" s="125">
        <v>590</v>
      </c>
    </row>
    <row r="79" spans="1:21" ht="15.75" x14ac:dyDescent="0.25">
      <c r="B79" s="120" t="s">
        <v>163</v>
      </c>
      <c r="C79" s="125">
        <v>460</v>
      </c>
    </row>
    <row r="80" spans="1:21" ht="15.75" x14ac:dyDescent="0.25">
      <c r="B80" s="120" t="s">
        <v>164</v>
      </c>
      <c r="C80" s="125">
        <v>460</v>
      </c>
    </row>
    <row r="81" spans="2:3" ht="15.75" x14ac:dyDescent="0.25">
      <c r="B81" s="120" t="s">
        <v>165</v>
      </c>
      <c r="C81" s="125">
        <v>460</v>
      </c>
    </row>
  </sheetData>
  <mergeCells count="3">
    <mergeCell ref="K3:U3"/>
    <mergeCell ref="D3:I3"/>
    <mergeCell ref="A1:U1"/>
  </mergeCells>
  <phoneticPr fontId="14" type="noConversion"/>
  <pageMargins left="0.25" right="0.25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29"/>
  <sheetViews>
    <sheetView tabSelected="1" topLeftCell="A8" zoomScale="115" zoomScaleNormal="115" workbookViewId="0">
      <selection activeCell="B16" sqref="B16"/>
    </sheetView>
  </sheetViews>
  <sheetFormatPr defaultRowHeight="15" x14ac:dyDescent="0.25"/>
  <cols>
    <col min="1" max="1" width="39.7109375" customWidth="1"/>
    <col min="2" max="2" width="18.28515625" style="57" customWidth="1"/>
    <col min="3" max="3" width="34.7109375" bestFit="1" customWidth="1"/>
    <col min="4" max="4" width="20.7109375" customWidth="1"/>
    <col min="5" max="5" width="2.85546875" customWidth="1"/>
    <col min="7" max="7" width="11.140625" bestFit="1" customWidth="1"/>
  </cols>
  <sheetData>
    <row r="1" spans="1:6" ht="23.25" x14ac:dyDescent="0.35">
      <c r="A1" s="152" t="s">
        <v>24</v>
      </c>
      <c r="B1" s="153"/>
      <c r="C1" s="153"/>
      <c r="D1" s="153"/>
    </row>
    <row r="2" spans="1:6" ht="23.25" customHeight="1" thickBot="1" x14ac:dyDescent="0.4">
      <c r="A2" s="154" t="s">
        <v>190</v>
      </c>
      <c r="B2" s="155"/>
      <c r="C2" s="155"/>
      <c r="D2" s="155"/>
    </row>
    <row r="3" spans="1:6" ht="15.75" thickBot="1" x14ac:dyDescent="0.3">
      <c r="A3" s="13" t="s">
        <v>191</v>
      </c>
      <c r="B3" s="118">
        <v>12441.79</v>
      </c>
      <c r="C3" s="123"/>
      <c r="D3" s="123"/>
    </row>
    <row r="4" spans="1:6" ht="15.75" thickBot="1" x14ac:dyDescent="0.3">
      <c r="A4" s="12" t="s">
        <v>25</v>
      </c>
      <c r="B4" s="64" t="s">
        <v>26</v>
      </c>
      <c r="C4" s="12" t="s">
        <v>27</v>
      </c>
      <c r="D4" s="12" t="s">
        <v>26</v>
      </c>
    </row>
    <row r="5" spans="1:6" ht="15.75" thickBot="1" x14ac:dyDescent="0.3">
      <c r="A5" s="47"/>
      <c r="C5" s="48"/>
      <c r="D5" s="49"/>
    </row>
    <row r="6" spans="1:6" ht="16.5" thickTop="1" thickBot="1" x14ac:dyDescent="0.3">
      <c r="A6" s="14" t="s">
        <v>28</v>
      </c>
      <c r="B6" s="60">
        <f>'Cash Book'!$D$69</f>
        <v>15658.9</v>
      </c>
      <c r="C6" s="15" t="s">
        <v>29</v>
      </c>
      <c r="D6" s="64">
        <f>'Cash Book'!K69</f>
        <v>11908.859999999999</v>
      </c>
    </row>
    <row r="7" spans="1:6" x14ac:dyDescent="0.25">
      <c r="A7" s="50" t="s">
        <v>70</v>
      </c>
      <c r="B7" s="58">
        <f>'Cash Book'!$D$68</f>
        <v>10728.9</v>
      </c>
      <c r="C7" s="51" t="s">
        <v>30</v>
      </c>
      <c r="D7" s="63">
        <f>'Cash Book'!$L$68</f>
        <v>5200</v>
      </c>
      <c r="F7" s="2"/>
    </row>
    <row r="8" spans="1:6" x14ac:dyDescent="0.25">
      <c r="A8" s="52" t="s">
        <v>31</v>
      </c>
      <c r="B8" s="58">
        <f>'Cash Book'!$E$68</f>
        <v>4930</v>
      </c>
      <c r="C8" s="53" t="s">
        <v>32</v>
      </c>
      <c r="D8" s="63">
        <f>'Cash Book'!$K$68</f>
        <v>2949.3</v>
      </c>
    </row>
    <row r="9" spans="1:6" x14ac:dyDescent="0.25">
      <c r="A9" s="52" t="s">
        <v>155</v>
      </c>
      <c r="B9" s="58">
        <f>'Cash Book'!$F$68</f>
        <v>0</v>
      </c>
      <c r="C9" s="53" t="s">
        <v>34</v>
      </c>
      <c r="D9" s="63">
        <f>'Cash Book'!$O$68</f>
        <v>149.56</v>
      </c>
    </row>
    <row r="10" spans="1:6" x14ac:dyDescent="0.25">
      <c r="A10" s="52" t="s">
        <v>60</v>
      </c>
      <c r="B10" s="58">
        <f>'Cash Book'!$H$68</f>
        <v>0</v>
      </c>
      <c r="C10" s="53" t="s">
        <v>36</v>
      </c>
      <c r="D10" s="63">
        <f>'Cash Book'!$N$68</f>
        <v>540</v>
      </c>
    </row>
    <row r="11" spans="1:6" x14ac:dyDescent="0.25">
      <c r="A11" s="52" t="s">
        <v>37</v>
      </c>
      <c r="B11" s="58">
        <f>'Cash Book'!$I$68</f>
        <v>0</v>
      </c>
      <c r="C11" s="53" t="s">
        <v>100</v>
      </c>
      <c r="D11" s="63">
        <f>'Cash Book'!$P$68</f>
        <v>0</v>
      </c>
    </row>
    <row r="12" spans="1:6" x14ac:dyDescent="0.25">
      <c r="A12" s="52" t="s">
        <v>158</v>
      </c>
      <c r="B12" s="46">
        <f>'Cash Book'!$G$68</f>
        <v>0</v>
      </c>
      <c r="C12" s="16" t="s">
        <v>38</v>
      </c>
      <c r="D12" s="63">
        <f>'Cash Book'!$M$68</f>
        <v>2300</v>
      </c>
    </row>
    <row r="13" spans="1:6" x14ac:dyDescent="0.25">
      <c r="A13" s="52" t="s">
        <v>110</v>
      </c>
      <c r="B13" s="46">
        <v>0</v>
      </c>
      <c r="C13" s="54" t="s">
        <v>37</v>
      </c>
      <c r="D13" s="63">
        <f>'Cash Book'!$T$68</f>
        <v>0</v>
      </c>
    </row>
    <row r="14" spans="1:6" x14ac:dyDescent="0.25">
      <c r="A14" s="52"/>
      <c r="B14" s="46"/>
      <c r="C14" s="54" t="s">
        <v>33</v>
      </c>
      <c r="D14" s="63">
        <f>'Cash Book'!$U$68</f>
        <v>600</v>
      </c>
    </row>
    <row r="15" spans="1:6" x14ac:dyDescent="0.25">
      <c r="A15" s="52"/>
      <c r="B15" s="46"/>
      <c r="C15" s="28" t="s">
        <v>127</v>
      </c>
      <c r="D15" s="87">
        <f>('Cash Book'!R68+'Cash Book'!Q68)</f>
        <v>170</v>
      </c>
    </row>
    <row r="16" spans="1:6" x14ac:dyDescent="0.25">
      <c r="A16" s="128" t="s">
        <v>120</v>
      </c>
      <c r="B16" s="95">
        <f>SUM(B7:B15)</f>
        <v>15658.9</v>
      </c>
      <c r="C16" s="85" t="s">
        <v>159</v>
      </c>
      <c r="D16" s="122">
        <f>'Cash Book'!S68</f>
        <v>0</v>
      </c>
    </row>
    <row r="17" spans="1:12" x14ac:dyDescent="0.25">
      <c r="A17" s="126"/>
      <c r="B17" s="127"/>
      <c r="C17" s="45" t="s">
        <v>121</v>
      </c>
      <c r="D17" s="122">
        <f>SUM(D7:D16)</f>
        <v>11908.86</v>
      </c>
      <c r="G17" s="57"/>
    </row>
    <row r="18" spans="1:12" x14ac:dyDescent="0.25">
      <c r="B18" s="118"/>
      <c r="C18" s="96" t="s">
        <v>131</v>
      </c>
      <c r="D18" s="129">
        <f>SUM(B6-D6)</f>
        <v>3750.0400000000009</v>
      </c>
      <c r="G18" s="57"/>
    </row>
    <row r="20" spans="1:12" x14ac:dyDescent="0.25">
      <c r="C20" s="110" t="s">
        <v>98</v>
      </c>
      <c r="D20" s="121"/>
      <c r="L20" t="s">
        <v>115</v>
      </c>
    </row>
    <row r="21" spans="1:12" x14ac:dyDescent="0.25">
      <c r="D21" s="121"/>
    </row>
    <row r="22" spans="1:12" x14ac:dyDescent="0.25">
      <c r="A22" s="17" t="s">
        <v>192</v>
      </c>
      <c r="B22" s="134">
        <f>B3+D18</f>
        <v>16191.830000000002</v>
      </c>
      <c r="D22" s="121"/>
      <c r="E22" s="19"/>
    </row>
    <row r="23" spans="1:12" x14ac:dyDescent="0.25">
      <c r="A23" s="17"/>
      <c r="D23" s="121"/>
      <c r="E23" s="19"/>
    </row>
    <row r="24" spans="1:12" ht="15.75" thickBot="1" x14ac:dyDescent="0.3">
      <c r="A24" s="17" t="s">
        <v>39</v>
      </c>
      <c r="B24" s="67">
        <f>'Prudent Reserve'!B88</f>
        <v>94896.110000000015</v>
      </c>
      <c r="C24" s="20"/>
      <c r="D24" s="35"/>
      <c r="E24" s="19"/>
    </row>
    <row r="25" spans="1:12" ht="15.75" thickTop="1" x14ac:dyDescent="0.25">
      <c r="C25" s="2"/>
      <c r="D25" s="18"/>
      <c r="E25" s="19"/>
    </row>
    <row r="26" spans="1:12" ht="15.75" thickBot="1" x14ac:dyDescent="0.3">
      <c r="A26" s="17" t="s">
        <v>40</v>
      </c>
      <c r="B26" s="61"/>
      <c r="D26" s="18"/>
      <c r="E26" s="20"/>
    </row>
    <row r="27" spans="1:12" ht="15.75" thickTop="1" x14ac:dyDescent="0.25">
      <c r="D27" s="2"/>
    </row>
    <row r="28" spans="1:12" x14ac:dyDescent="0.25">
      <c r="D28" s="57"/>
    </row>
    <row r="29" spans="1:12" x14ac:dyDescent="0.25">
      <c r="A29" s="17"/>
      <c r="D29" s="57"/>
    </row>
  </sheetData>
  <mergeCells count="2">
    <mergeCell ref="A1:D1"/>
    <mergeCell ref="A2:D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F89"/>
  <sheetViews>
    <sheetView topLeftCell="A71" zoomScale="115" zoomScaleNormal="115" workbookViewId="0">
      <selection activeCell="B87" sqref="B87"/>
    </sheetView>
  </sheetViews>
  <sheetFormatPr defaultRowHeight="15" x14ac:dyDescent="0.25"/>
  <cols>
    <col min="1" max="1" width="25.5703125" customWidth="1"/>
    <col min="2" max="2" width="12.7109375" style="57" customWidth="1"/>
    <col min="3" max="3" width="15.42578125" customWidth="1"/>
    <col min="4" max="4" width="12.140625" style="57" customWidth="1"/>
    <col min="6" max="6" width="18.42578125" customWidth="1"/>
    <col min="8" max="8" width="18.5703125" bestFit="1" customWidth="1"/>
  </cols>
  <sheetData>
    <row r="1" spans="1:6" ht="15.75" thickBot="1" x14ac:dyDescent="0.3">
      <c r="B1" s="66" t="s">
        <v>45</v>
      </c>
    </row>
    <row r="2" spans="1:6" x14ac:dyDescent="0.25">
      <c r="A2" s="21"/>
      <c r="B2" s="68" t="s">
        <v>46</v>
      </c>
      <c r="C2" s="22"/>
      <c r="D2" s="69"/>
    </row>
    <row r="3" spans="1:6" x14ac:dyDescent="0.25">
      <c r="A3" s="70" t="s">
        <v>48</v>
      </c>
      <c r="D3" s="71"/>
    </row>
    <row r="4" spans="1:6" x14ac:dyDescent="0.25">
      <c r="A4" s="72" t="s">
        <v>49</v>
      </c>
      <c r="B4" s="57">
        <v>2300</v>
      </c>
      <c r="D4" s="71"/>
    </row>
    <row r="5" spans="1:6" x14ac:dyDescent="0.25">
      <c r="A5" s="72" t="s">
        <v>50</v>
      </c>
      <c r="B5" s="57">
        <v>500</v>
      </c>
      <c r="C5" s="2"/>
      <c r="D5" s="71"/>
    </row>
    <row r="6" spans="1:6" x14ac:dyDescent="0.25">
      <c r="A6" s="72" t="s">
        <v>51</v>
      </c>
      <c r="B6" s="57">
        <v>5900</v>
      </c>
      <c r="C6" s="2"/>
      <c r="D6" s="71"/>
    </row>
    <row r="7" spans="1:6" x14ac:dyDescent="0.25">
      <c r="A7" s="72" t="s">
        <v>52</v>
      </c>
      <c r="B7" s="57">
        <v>150</v>
      </c>
      <c r="C7" s="2"/>
      <c r="D7" s="71"/>
    </row>
    <row r="8" spans="1:6" x14ac:dyDescent="0.25">
      <c r="A8" s="72" t="s">
        <v>53</v>
      </c>
      <c r="B8" s="57">
        <v>500</v>
      </c>
      <c r="C8" s="2"/>
      <c r="D8" s="71"/>
    </row>
    <row r="9" spans="1:6" ht="15.75" thickBot="1" x14ac:dyDescent="0.3">
      <c r="A9" s="72"/>
      <c r="B9" s="65">
        <f>SUM(B4:B8)</f>
        <v>9350</v>
      </c>
      <c r="C9" s="23" t="s">
        <v>54</v>
      </c>
      <c r="D9" s="73">
        <f>B9*3</f>
        <v>28050</v>
      </c>
    </row>
    <row r="10" spans="1:6" ht="16.5" thickTop="1" thickBot="1" x14ac:dyDescent="0.3">
      <c r="A10" s="74"/>
      <c r="B10" s="75" t="s">
        <v>14</v>
      </c>
      <c r="C10" s="76"/>
      <c r="D10" s="77">
        <f>$D$9</f>
        <v>28050</v>
      </c>
      <c r="E10" s="2"/>
    </row>
    <row r="12" spans="1:6" x14ac:dyDescent="0.25">
      <c r="A12" s="17" t="s">
        <v>48</v>
      </c>
    </row>
    <row r="13" spans="1:6" x14ac:dyDescent="0.25">
      <c r="A13" s="17" t="s">
        <v>87</v>
      </c>
      <c r="B13" s="57">
        <v>38102.26</v>
      </c>
      <c r="F13" s="111"/>
    </row>
    <row r="14" spans="1:6" x14ac:dyDescent="0.25">
      <c r="A14" s="17" t="s">
        <v>69</v>
      </c>
      <c r="B14" s="66">
        <v>600</v>
      </c>
      <c r="C14" s="90" t="s">
        <v>71</v>
      </c>
    </row>
    <row r="15" spans="1:6" x14ac:dyDescent="0.25">
      <c r="A15" s="17" t="s">
        <v>47</v>
      </c>
      <c r="B15" s="66">
        <v>88.83</v>
      </c>
      <c r="C15" s="90" t="s">
        <v>72</v>
      </c>
    </row>
    <row r="16" spans="1:6" x14ac:dyDescent="0.25">
      <c r="A16" s="17" t="s">
        <v>47</v>
      </c>
      <c r="B16" s="66">
        <v>87.84</v>
      </c>
      <c r="C16" s="90" t="s">
        <v>73</v>
      </c>
    </row>
    <row r="17" spans="1:3" x14ac:dyDescent="0.25">
      <c r="A17" s="17" t="s">
        <v>69</v>
      </c>
      <c r="B17" s="66">
        <v>1000</v>
      </c>
      <c r="C17" s="90" t="s">
        <v>74</v>
      </c>
    </row>
    <row r="18" spans="1:3" x14ac:dyDescent="0.25">
      <c r="A18" s="17" t="s">
        <v>47</v>
      </c>
      <c r="B18" s="66">
        <v>99.97</v>
      </c>
      <c r="C18" s="90" t="s">
        <v>74</v>
      </c>
    </row>
    <row r="19" spans="1:3" x14ac:dyDescent="0.25">
      <c r="A19" s="17" t="s">
        <v>47</v>
      </c>
      <c r="B19" s="66">
        <v>105.13</v>
      </c>
      <c r="C19" s="90" t="s">
        <v>77</v>
      </c>
    </row>
    <row r="20" spans="1:3" x14ac:dyDescent="0.25">
      <c r="A20" s="17" t="s">
        <v>47</v>
      </c>
      <c r="B20" s="66">
        <v>114.33</v>
      </c>
      <c r="C20" s="90" t="s">
        <v>78</v>
      </c>
    </row>
    <row r="21" spans="1:3" x14ac:dyDescent="0.25">
      <c r="A21" s="17" t="s">
        <v>69</v>
      </c>
      <c r="B21" s="66">
        <v>500</v>
      </c>
      <c r="C21" s="90" t="s">
        <v>79</v>
      </c>
    </row>
    <row r="22" spans="1:3" x14ac:dyDescent="0.25">
      <c r="A22" s="17" t="s">
        <v>47</v>
      </c>
      <c r="B22" s="66">
        <v>123.21</v>
      </c>
      <c r="C22" s="90" t="s">
        <v>79</v>
      </c>
    </row>
    <row r="23" spans="1:3" x14ac:dyDescent="0.25">
      <c r="A23" s="17" t="s">
        <v>55</v>
      </c>
      <c r="B23" s="66">
        <v>-5000</v>
      </c>
      <c r="C23" s="90" t="s">
        <v>80</v>
      </c>
    </row>
    <row r="24" spans="1:3" x14ac:dyDescent="0.25">
      <c r="A24" s="17" t="s">
        <v>47</v>
      </c>
      <c r="B24" s="66">
        <v>123.03</v>
      </c>
      <c r="C24" s="90" t="s">
        <v>80</v>
      </c>
    </row>
    <row r="25" spans="1:3" x14ac:dyDescent="0.25">
      <c r="A25" s="17" t="s">
        <v>47</v>
      </c>
      <c r="B25" s="66">
        <v>135</v>
      </c>
      <c r="C25" s="90" t="s">
        <v>81</v>
      </c>
    </row>
    <row r="26" spans="1:3" x14ac:dyDescent="0.25">
      <c r="A26" s="17" t="s">
        <v>69</v>
      </c>
      <c r="B26" s="66">
        <v>5000</v>
      </c>
      <c r="C26" s="90" t="s">
        <v>82</v>
      </c>
    </row>
    <row r="27" spans="1:3" x14ac:dyDescent="0.25">
      <c r="A27" s="17" t="s">
        <v>69</v>
      </c>
      <c r="B27" s="66">
        <v>400</v>
      </c>
      <c r="C27" s="90" t="s">
        <v>82</v>
      </c>
    </row>
    <row r="28" spans="1:3" x14ac:dyDescent="0.25">
      <c r="A28" s="17" t="s">
        <v>47</v>
      </c>
      <c r="B28" s="66">
        <v>148.43</v>
      </c>
      <c r="C28" s="90" t="s">
        <v>82</v>
      </c>
    </row>
    <row r="29" spans="1:3" x14ac:dyDescent="0.25">
      <c r="A29" s="17" t="s">
        <v>47</v>
      </c>
      <c r="B29" s="66">
        <v>182.84</v>
      </c>
      <c r="C29" s="90" t="s">
        <v>83</v>
      </c>
    </row>
    <row r="30" spans="1:3" x14ac:dyDescent="0.25">
      <c r="A30" s="17" t="s">
        <v>47</v>
      </c>
      <c r="B30" s="66">
        <v>181.12</v>
      </c>
      <c r="C30" s="90" t="s">
        <v>84</v>
      </c>
    </row>
    <row r="31" spans="1:3" x14ac:dyDescent="0.25">
      <c r="A31" s="17" t="s">
        <v>47</v>
      </c>
      <c r="B31" s="66">
        <v>210.82</v>
      </c>
      <c r="C31" s="90" t="s">
        <v>85</v>
      </c>
    </row>
    <row r="32" spans="1:3" x14ac:dyDescent="0.25">
      <c r="A32" s="17" t="s">
        <v>69</v>
      </c>
      <c r="B32" s="66">
        <v>500</v>
      </c>
      <c r="C32" s="90" t="s">
        <v>86</v>
      </c>
    </row>
    <row r="33" spans="1:3" x14ac:dyDescent="0.25">
      <c r="A33" s="17" t="s">
        <v>47</v>
      </c>
      <c r="B33" s="66">
        <v>213.41</v>
      </c>
      <c r="C33" s="90" t="s">
        <v>86</v>
      </c>
    </row>
    <row r="34" spans="1:3" x14ac:dyDescent="0.25">
      <c r="A34" s="17" t="s">
        <v>47</v>
      </c>
      <c r="B34" s="66">
        <v>202.78</v>
      </c>
      <c r="C34" s="90" t="s">
        <v>88</v>
      </c>
    </row>
    <row r="35" spans="1:3" x14ac:dyDescent="0.25">
      <c r="A35" s="17" t="s">
        <v>69</v>
      </c>
      <c r="B35" s="66">
        <v>500</v>
      </c>
      <c r="C35" s="90" t="s">
        <v>89</v>
      </c>
    </row>
    <row r="36" spans="1:3" x14ac:dyDescent="0.25">
      <c r="A36" s="17" t="s">
        <v>47</v>
      </c>
      <c r="B36" s="66">
        <v>204.88</v>
      </c>
      <c r="C36" s="90" t="s">
        <v>89</v>
      </c>
    </row>
    <row r="37" spans="1:3" x14ac:dyDescent="0.25">
      <c r="A37" s="17" t="s">
        <v>69</v>
      </c>
      <c r="B37" s="66">
        <v>200</v>
      </c>
      <c r="C37" s="90" t="s">
        <v>77</v>
      </c>
    </row>
    <row r="38" spans="1:3" x14ac:dyDescent="0.25">
      <c r="A38" s="17" t="s">
        <v>47</v>
      </c>
      <c r="B38" s="66">
        <v>240.58</v>
      </c>
      <c r="C38" s="90" t="s">
        <v>77</v>
      </c>
    </row>
    <row r="39" spans="1:3" x14ac:dyDescent="0.25">
      <c r="A39" s="17" t="s">
        <v>47</v>
      </c>
      <c r="B39" s="66">
        <v>253.21</v>
      </c>
      <c r="C39" s="90" t="s">
        <v>90</v>
      </c>
    </row>
    <row r="40" spans="1:3" x14ac:dyDescent="0.25">
      <c r="A40" s="17" t="s">
        <v>47</v>
      </c>
      <c r="B40" s="66">
        <v>262.3</v>
      </c>
      <c r="C40" s="90" t="s">
        <v>93</v>
      </c>
    </row>
    <row r="41" spans="1:3" x14ac:dyDescent="0.25">
      <c r="A41" s="17" t="s">
        <v>47</v>
      </c>
      <c r="B41" s="66">
        <v>272.66000000000003</v>
      </c>
      <c r="C41" s="90" t="s">
        <v>96</v>
      </c>
    </row>
    <row r="42" spans="1:3" x14ac:dyDescent="0.25">
      <c r="A42" s="17" t="s">
        <v>47</v>
      </c>
      <c r="B42" s="66">
        <v>276.02</v>
      </c>
      <c r="C42" s="90" t="s">
        <v>97</v>
      </c>
    </row>
    <row r="43" spans="1:3" x14ac:dyDescent="0.25">
      <c r="A43" s="17" t="s">
        <v>69</v>
      </c>
      <c r="B43" s="66">
        <v>10000</v>
      </c>
      <c r="C43" s="90" t="s">
        <v>99</v>
      </c>
    </row>
    <row r="44" spans="1:3" x14ac:dyDescent="0.25">
      <c r="A44" s="17" t="s">
        <v>69</v>
      </c>
      <c r="B44" s="66">
        <v>5000</v>
      </c>
      <c r="C44" s="90" t="s">
        <v>99</v>
      </c>
    </row>
    <row r="45" spans="1:3" x14ac:dyDescent="0.25">
      <c r="A45" s="17" t="s">
        <v>47</v>
      </c>
      <c r="B45" s="66">
        <v>348.71</v>
      </c>
      <c r="C45" s="90" t="s">
        <v>99</v>
      </c>
    </row>
    <row r="46" spans="1:3" x14ac:dyDescent="0.25">
      <c r="A46" s="17" t="s">
        <v>47</v>
      </c>
      <c r="B46" s="66">
        <v>399.39</v>
      </c>
      <c r="C46" s="90" t="s">
        <v>101</v>
      </c>
    </row>
    <row r="47" spans="1:3" x14ac:dyDescent="0.25">
      <c r="A47" s="17" t="s">
        <v>47</v>
      </c>
      <c r="B47" s="66">
        <v>389.05</v>
      </c>
      <c r="C47" s="90" t="s">
        <v>102</v>
      </c>
    </row>
    <row r="48" spans="1:3" x14ac:dyDescent="0.25">
      <c r="A48" s="17" t="s">
        <v>47</v>
      </c>
      <c r="B48" s="66">
        <v>404.58</v>
      </c>
      <c r="C48" s="90" t="s">
        <v>103</v>
      </c>
    </row>
    <row r="49" spans="1:3" x14ac:dyDescent="0.25">
      <c r="A49" s="17" t="s">
        <v>47</v>
      </c>
      <c r="B49" s="66">
        <v>407.07</v>
      </c>
      <c r="C49" s="90" t="s">
        <v>104</v>
      </c>
    </row>
    <row r="50" spans="1:3" x14ac:dyDescent="0.25">
      <c r="A50" s="17" t="s">
        <v>105</v>
      </c>
      <c r="B50" s="66">
        <v>-5000</v>
      </c>
      <c r="C50" s="90" t="s">
        <v>106</v>
      </c>
    </row>
    <row r="51" spans="1:3" x14ac:dyDescent="0.25">
      <c r="A51" s="17" t="s">
        <v>107</v>
      </c>
      <c r="B51" s="66">
        <v>9000</v>
      </c>
      <c r="C51" s="90" t="s">
        <v>108</v>
      </c>
    </row>
    <row r="52" spans="1:3" x14ac:dyDescent="0.25">
      <c r="A52" s="17" t="s">
        <v>47</v>
      </c>
      <c r="B52" s="66">
        <v>373.28</v>
      </c>
      <c r="C52" s="90" t="s">
        <v>109</v>
      </c>
    </row>
    <row r="53" spans="1:3" x14ac:dyDescent="0.25">
      <c r="A53" s="17" t="s">
        <v>47</v>
      </c>
      <c r="B53" s="66">
        <v>438.71</v>
      </c>
      <c r="C53" s="90" t="s">
        <v>113</v>
      </c>
    </row>
    <row r="54" spans="1:3" x14ac:dyDescent="0.25">
      <c r="A54" s="17" t="s">
        <v>47</v>
      </c>
      <c r="B54" s="66">
        <v>427.16</v>
      </c>
      <c r="C54" s="90" t="s">
        <v>114</v>
      </c>
    </row>
    <row r="55" spans="1:3" x14ac:dyDescent="0.25">
      <c r="A55" s="17" t="s">
        <v>47</v>
      </c>
      <c r="B55" s="66">
        <v>444.41</v>
      </c>
      <c r="C55" s="90" t="s">
        <v>116</v>
      </c>
    </row>
    <row r="56" spans="1:3" x14ac:dyDescent="0.25">
      <c r="A56" s="17" t="s">
        <v>47</v>
      </c>
      <c r="B56" s="66">
        <v>432.9</v>
      </c>
      <c r="C56" s="90" t="s">
        <v>118</v>
      </c>
    </row>
    <row r="57" spans="1:3" x14ac:dyDescent="0.25">
      <c r="A57" s="17" t="s">
        <v>47</v>
      </c>
      <c r="B57" s="66">
        <v>450.09</v>
      </c>
      <c r="C57" s="90" t="s">
        <v>119</v>
      </c>
    </row>
    <row r="58" spans="1:3" x14ac:dyDescent="0.25">
      <c r="A58" s="17" t="s">
        <v>105</v>
      </c>
      <c r="B58" s="66">
        <v>-5000</v>
      </c>
      <c r="C58" s="90" t="s">
        <v>122</v>
      </c>
    </row>
    <row r="59" spans="1:3" x14ac:dyDescent="0.25">
      <c r="A59" s="17" t="s">
        <v>47</v>
      </c>
      <c r="B59" s="66">
        <v>451.02</v>
      </c>
      <c r="C59" s="90" t="s">
        <v>123</v>
      </c>
    </row>
    <row r="60" spans="1:3" x14ac:dyDescent="0.25">
      <c r="A60" s="17" t="s">
        <v>124</v>
      </c>
      <c r="B60" s="66">
        <v>407.35</v>
      </c>
      <c r="C60" s="90" t="s">
        <v>125</v>
      </c>
    </row>
    <row r="61" spans="1:3" x14ac:dyDescent="0.25">
      <c r="A61" s="17" t="s">
        <v>47</v>
      </c>
      <c r="B61" s="66">
        <v>412.15</v>
      </c>
      <c r="C61" s="90" t="s">
        <v>128</v>
      </c>
    </row>
    <row r="62" spans="1:3" x14ac:dyDescent="0.25">
      <c r="A62" s="17" t="s">
        <v>107</v>
      </c>
      <c r="B62" s="66">
        <v>7370</v>
      </c>
      <c r="C62" s="90" t="s">
        <v>129</v>
      </c>
    </row>
    <row r="63" spans="1:3" x14ac:dyDescent="0.25">
      <c r="A63" s="17" t="s">
        <v>47</v>
      </c>
      <c r="B63" s="66">
        <v>441.81</v>
      </c>
      <c r="C63" s="90" t="s">
        <v>130</v>
      </c>
    </row>
    <row r="64" spans="1:3" x14ac:dyDescent="0.25">
      <c r="A64" s="17" t="s">
        <v>47</v>
      </c>
      <c r="B64" s="66">
        <v>449.05</v>
      </c>
      <c r="C64" s="90" t="s">
        <v>132</v>
      </c>
    </row>
    <row r="65" spans="1:3" x14ac:dyDescent="0.25">
      <c r="A65" s="17" t="s">
        <v>133</v>
      </c>
      <c r="B65" s="66">
        <v>-9890</v>
      </c>
      <c r="C65" s="90" t="s">
        <v>134</v>
      </c>
    </row>
    <row r="66" spans="1:3" x14ac:dyDescent="0.25">
      <c r="A66" s="17" t="s">
        <v>47</v>
      </c>
      <c r="B66" s="66">
        <v>449.85</v>
      </c>
      <c r="C66" s="90" t="s">
        <v>135</v>
      </c>
    </row>
    <row r="67" spans="1:3" x14ac:dyDescent="0.25">
      <c r="A67" s="17" t="s">
        <v>136</v>
      </c>
      <c r="B67" s="66">
        <v>-7370</v>
      </c>
      <c r="C67" s="90" t="s">
        <v>137</v>
      </c>
    </row>
    <row r="68" spans="1:3" x14ac:dyDescent="0.25">
      <c r="A68" s="17" t="s">
        <v>138</v>
      </c>
      <c r="B68" s="66">
        <v>-10500</v>
      </c>
      <c r="C68" s="90" t="s">
        <v>139</v>
      </c>
    </row>
    <row r="69" spans="1:3" x14ac:dyDescent="0.25">
      <c r="A69" s="17" t="s">
        <v>47</v>
      </c>
      <c r="B69" s="66">
        <v>270.17</v>
      </c>
      <c r="C69" s="90" t="s">
        <v>140</v>
      </c>
    </row>
    <row r="70" spans="1:3" x14ac:dyDescent="0.25">
      <c r="A70" s="17" t="s">
        <v>141</v>
      </c>
      <c r="B70" s="66">
        <v>1497.97</v>
      </c>
      <c r="C70" s="90" t="s">
        <v>142</v>
      </c>
    </row>
    <row r="71" spans="1:3" x14ac:dyDescent="0.25">
      <c r="A71" s="17" t="s">
        <v>47</v>
      </c>
      <c r="B71" s="66">
        <v>261.39999999999998</v>
      </c>
      <c r="C71" s="90" t="s">
        <v>143</v>
      </c>
    </row>
    <row r="72" spans="1:3" x14ac:dyDescent="0.25">
      <c r="A72" s="17" t="s">
        <v>47</v>
      </c>
      <c r="B72" s="66">
        <v>256.94</v>
      </c>
      <c r="C72" s="90" t="s">
        <v>144</v>
      </c>
    </row>
    <row r="73" spans="1:3" x14ac:dyDescent="0.25">
      <c r="A73" s="17" t="s">
        <v>145</v>
      </c>
      <c r="B73" s="66">
        <v>374.48</v>
      </c>
      <c r="C73" s="90" t="s">
        <v>146</v>
      </c>
    </row>
    <row r="74" spans="1:3" x14ac:dyDescent="0.25">
      <c r="A74" s="17" t="s">
        <v>145</v>
      </c>
      <c r="B74" s="66">
        <v>40360.47</v>
      </c>
      <c r="C74" s="90" t="s">
        <v>146</v>
      </c>
    </row>
    <row r="75" spans="1:3" x14ac:dyDescent="0.25">
      <c r="A75" s="17" t="s">
        <v>47</v>
      </c>
      <c r="B75" s="66">
        <v>402.52</v>
      </c>
      <c r="C75" s="90" t="s">
        <v>147</v>
      </c>
    </row>
    <row r="76" spans="1:3" x14ac:dyDescent="0.25">
      <c r="A76" s="17" t="s">
        <v>47</v>
      </c>
      <c r="B76" s="66">
        <v>496.68</v>
      </c>
      <c r="C76" s="90">
        <v>45838</v>
      </c>
    </row>
    <row r="77" spans="1:3" x14ac:dyDescent="0.25">
      <c r="A77" s="17" t="s">
        <v>47</v>
      </c>
      <c r="B77" s="66">
        <v>515.88</v>
      </c>
      <c r="C77" s="90">
        <v>45869</v>
      </c>
    </row>
    <row r="78" spans="1:3" x14ac:dyDescent="0.25">
      <c r="A78" s="17" t="s">
        <v>47</v>
      </c>
      <c r="B78" s="66">
        <v>500.66</v>
      </c>
      <c r="C78" s="90">
        <v>45899</v>
      </c>
    </row>
    <row r="79" spans="1:3" x14ac:dyDescent="0.25">
      <c r="A79" s="17" t="s">
        <v>47</v>
      </c>
      <c r="B79" s="66">
        <v>486.18</v>
      </c>
      <c r="C79" s="90" t="s">
        <v>150</v>
      </c>
    </row>
    <row r="80" spans="1:3" x14ac:dyDescent="0.25">
      <c r="A80" s="17" t="s">
        <v>47</v>
      </c>
      <c r="B80" s="66">
        <v>505.07</v>
      </c>
      <c r="C80" s="90" t="s">
        <v>151</v>
      </c>
    </row>
    <row r="81" spans="1:3" x14ac:dyDescent="0.25">
      <c r="A81" s="17" t="s">
        <v>47</v>
      </c>
      <c r="B81" s="66">
        <v>486.43</v>
      </c>
      <c r="C81" s="90" t="s">
        <v>153</v>
      </c>
    </row>
    <row r="82" spans="1:3" x14ac:dyDescent="0.25">
      <c r="A82" s="17" t="s">
        <v>47</v>
      </c>
      <c r="B82" s="66">
        <v>490.9</v>
      </c>
      <c r="C82" s="90" t="s">
        <v>156</v>
      </c>
    </row>
    <row r="83" spans="1:3" x14ac:dyDescent="0.25">
      <c r="A83" s="17" t="s">
        <v>47</v>
      </c>
      <c r="B83" s="66">
        <v>493.51</v>
      </c>
      <c r="C83" s="135">
        <v>46053</v>
      </c>
    </row>
    <row r="84" spans="1:3" x14ac:dyDescent="0.25">
      <c r="A84" s="17" t="s">
        <v>47</v>
      </c>
      <c r="B84" s="66">
        <v>448.12</v>
      </c>
      <c r="C84" s="135">
        <v>46081</v>
      </c>
    </row>
    <row r="85" spans="1:3" x14ac:dyDescent="0.25">
      <c r="A85" s="17" t="s">
        <v>47</v>
      </c>
      <c r="B85" s="66">
        <v>498.51</v>
      </c>
      <c r="C85" s="135">
        <v>46112</v>
      </c>
    </row>
    <row r="86" spans="1:3" x14ac:dyDescent="0.25">
      <c r="A86" s="17" t="s">
        <v>47</v>
      </c>
      <c r="B86" s="66">
        <v>484.99</v>
      </c>
      <c r="C86" s="135"/>
    </row>
    <row r="87" spans="1:3" x14ac:dyDescent="0.25">
      <c r="A87" s="17"/>
      <c r="B87" s="66"/>
      <c r="C87" s="90"/>
    </row>
    <row r="88" spans="1:3" ht="15.75" thickBot="1" x14ac:dyDescent="0.3">
      <c r="A88" s="17" t="s">
        <v>14</v>
      </c>
      <c r="B88" s="67">
        <f>SUM(B13:B86)</f>
        <v>94896.110000000015</v>
      </c>
      <c r="C88" s="90"/>
    </row>
    <row r="89" spans="1:3" ht="15.75" thickTop="1" x14ac:dyDescent="0.25"/>
  </sheetData>
  <phoneticPr fontId="14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831-8618-4627-A4E5-8C81B406D6CE}">
  <sheetPr codeName="Sheet6">
    <pageSetUpPr fitToPage="1"/>
  </sheetPr>
  <dimension ref="A1:H34"/>
  <sheetViews>
    <sheetView zoomScale="70" zoomScaleNormal="70" workbookViewId="0">
      <selection activeCell="E10" sqref="E10"/>
    </sheetView>
  </sheetViews>
  <sheetFormatPr defaultColWidth="17.28515625" defaultRowHeight="15" x14ac:dyDescent="0.25"/>
  <cols>
    <col min="1" max="1" width="15" customWidth="1"/>
    <col min="2" max="2" width="13.28515625" customWidth="1"/>
    <col min="3" max="3" width="20.42578125" customWidth="1"/>
    <col min="4" max="4" width="11.7109375" style="2" bestFit="1" customWidth="1"/>
    <col min="5" max="5" width="14.28515625" style="57" bestFit="1" customWidth="1"/>
    <col min="6" max="6" width="11.85546875" style="57" customWidth="1"/>
    <col min="7" max="7" width="13.7109375" style="57" bestFit="1" customWidth="1"/>
    <col min="8" max="8" width="58.140625" bestFit="1" customWidth="1"/>
  </cols>
  <sheetData>
    <row r="1" spans="1:8" x14ac:dyDescent="0.25">
      <c r="A1" s="17" t="s">
        <v>166</v>
      </c>
      <c r="B1" s="17" t="s">
        <v>167</v>
      </c>
      <c r="C1" s="17" t="s">
        <v>168</v>
      </c>
      <c r="D1" s="20" t="s">
        <v>169</v>
      </c>
      <c r="E1" s="66" t="s">
        <v>170</v>
      </c>
      <c r="F1" s="66" t="s">
        <v>171</v>
      </c>
      <c r="G1" s="66" t="s">
        <v>14</v>
      </c>
      <c r="H1" s="17" t="s">
        <v>172</v>
      </c>
    </row>
    <row r="3" spans="1:8" x14ac:dyDescent="0.25">
      <c r="C3" t="s">
        <v>193</v>
      </c>
    </row>
    <row r="4" spans="1:8" x14ac:dyDescent="0.25">
      <c r="A4" s="141" t="s">
        <v>194</v>
      </c>
      <c r="B4" s="141" t="s">
        <v>195</v>
      </c>
      <c r="C4" s="141" t="s">
        <v>174</v>
      </c>
      <c r="D4" s="142"/>
      <c r="E4" s="157">
        <v>340</v>
      </c>
      <c r="F4" s="134"/>
      <c r="G4" s="134">
        <v>340</v>
      </c>
      <c r="H4" s="141" t="s">
        <v>196</v>
      </c>
    </row>
    <row r="5" spans="1:8" x14ac:dyDescent="0.25">
      <c r="A5" s="158" t="s">
        <v>197</v>
      </c>
      <c r="B5" s="158" t="s">
        <v>198</v>
      </c>
      <c r="C5" s="158" t="s">
        <v>199</v>
      </c>
      <c r="D5" s="159"/>
      <c r="E5" s="160">
        <v>180</v>
      </c>
      <c r="F5" s="160">
        <v>400</v>
      </c>
      <c r="G5" s="160">
        <v>580</v>
      </c>
      <c r="H5" s="158" t="s">
        <v>200</v>
      </c>
    </row>
    <row r="6" spans="1:8" x14ac:dyDescent="0.25">
      <c r="A6" s="141" t="s">
        <v>201</v>
      </c>
      <c r="B6" s="141" t="s">
        <v>202</v>
      </c>
      <c r="C6" s="141" t="s">
        <v>174</v>
      </c>
      <c r="D6" s="142"/>
      <c r="E6" s="157">
        <v>130</v>
      </c>
      <c r="F6" s="134"/>
      <c r="G6" s="134">
        <v>130</v>
      </c>
      <c r="H6" s="141" t="s">
        <v>203</v>
      </c>
    </row>
    <row r="7" spans="1:8" x14ac:dyDescent="0.25">
      <c r="A7" s="141" t="s">
        <v>204</v>
      </c>
      <c r="B7" s="141" t="s">
        <v>205</v>
      </c>
      <c r="C7" s="141" t="s">
        <v>206</v>
      </c>
      <c r="D7" s="142"/>
      <c r="E7" s="157">
        <v>770</v>
      </c>
      <c r="F7" s="134"/>
      <c r="G7" s="134">
        <v>770</v>
      </c>
      <c r="H7" s="141" t="s">
        <v>207</v>
      </c>
    </row>
    <row r="8" spans="1:8" x14ac:dyDescent="0.25">
      <c r="A8" s="141" t="s">
        <v>204</v>
      </c>
      <c r="B8" s="141" t="s">
        <v>208</v>
      </c>
      <c r="C8" s="141" t="s">
        <v>209</v>
      </c>
      <c r="D8" s="142"/>
      <c r="E8" s="157">
        <v>170</v>
      </c>
      <c r="F8" s="134"/>
      <c r="G8" s="134">
        <v>170</v>
      </c>
      <c r="H8" s="141" t="s">
        <v>203</v>
      </c>
    </row>
    <row r="9" spans="1:8" x14ac:dyDescent="0.25">
      <c r="A9" s="141" t="s">
        <v>204</v>
      </c>
      <c r="B9" s="141" t="s">
        <v>210</v>
      </c>
      <c r="C9" s="141" t="s">
        <v>211</v>
      </c>
      <c r="D9" s="142"/>
      <c r="E9" s="157">
        <v>340</v>
      </c>
      <c r="F9" s="134"/>
      <c r="G9" s="134">
        <v>340</v>
      </c>
      <c r="H9" s="141" t="s">
        <v>212</v>
      </c>
    </row>
    <row r="10" spans="1:8" x14ac:dyDescent="0.25">
      <c r="A10" s="158" t="s">
        <v>213</v>
      </c>
      <c r="B10" s="158" t="s">
        <v>214</v>
      </c>
      <c r="C10" s="158" t="s">
        <v>173</v>
      </c>
      <c r="D10" s="159"/>
      <c r="E10" s="157">
        <v>1360</v>
      </c>
      <c r="F10" s="160"/>
      <c r="G10" s="160">
        <v>1360</v>
      </c>
      <c r="H10" s="158" t="s">
        <v>215</v>
      </c>
    </row>
    <row r="11" spans="1:8" x14ac:dyDescent="0.25">
      <c r="A11" s="141" t="s">
        <v>213</v>
      </c>
      <c r="B11" s="141" t="s">
        <v>216</v>
      </c>
      <c r="C11" s="141" t="s">
        <v>217</v>
      </c>
      <c r="D11" s="142"/>
      <c r="E11" s="134"/>
      <c r="F11" s="157">
        <v>150</v>
      </c>
      <c r="G11" s="134">
        <v>150</v>
      </c>
      <c r="H11" s="141" t="s">
        <v>218</v>
      </c>
    </row>
    <row r="12" spans="1:8" x14ac:dyDescent="0.25">
      <c r="A12" s="141" t="s">
        <v>219</v>
      </c>
      <c r="B12" s="141" t="s">
        <v>220</v>
      </c>
      <c r="C12" s="141" t="s">
        <v>221</v>
      </c>
      <c r="D12" s="142"/>
      <c r="E12" s="157">
        <v>240</v>
      </c>
      <c r="F12" s="134"/>
      <c r="G12" s="134">
        <v>240</v>
      </c>
      <c r="H12" s="141" t="s">
        <v>222</v>
      </c>
    </row>
    <row r="13" spans="1:8" x14ac:dyDescent="0.25">
      <c r="A13" s="141" t="s">
        <v>219</v>
      </c>
      <c r="B13" s="141" t="s">
        <v>223</v>
      </c>
      <c r="C13" s="141" t="s">
        <v>174</v>
      </c>
      <c r="D13" s="142"/>
      <c r="E13" s="157">
        <v>70</v>
      </c>
      <c r="F13" s="134"/>
      <c r="G13" s="134">
        <v>70</v>
      </c>
      <c r="H13" s="141" t="s">
        <v>218</v>
      </c>
    </row>
    <row r="14" spans="1:8" x14ac:dyDescent="0.25">
      <c r="A14" s="141" t="s">
        <v>224</v>
      </c>
      <c r="B14" s="141" t="s">
        <v>225</v>
      </c>
      <c r="C14" s="141" t="s">
        <v>226</v>
      </c>
      <c r="D14" s="142"/>
      <c r="E14" s="157">
        <v>680</v>
      </c>
      <c r="F14" s="134"/>
      <c r="G14" s="134">
        <v>680</v>
      </c>
      <c r="H14" s="141" t="s">
        <v>227</v>
      </c>
    </row>
    <row r="15" spans="1:8" x14ac:dyDescent="0.25">
      <c r="A15" s="138" t="s">
        <v>197</v>
      </c>
      <c r="B15" s="138" t="s">
        <v>228</v>
      </c>
      <c r="C15" s="138" t="s">
        <v>229</v>
      </c>
      <c r="D15" s="139"/>
      <c r="E15" s="140">
        <v>320</v>
      </c>
      <c r="F15" s="140"/>
      <c r="G15" s="140">
        <v>320</v>
      </c>
      <c r="H15" s="138" t="s">
        <v>230</v>
      </c>
    </row>
    <row r="16" spans="1:8" x14ac:dyDescent="0.25">
      <c r="A16" s="138" t="s">
        <v>197</v>
      </c>
      <c r="B16" s="138" t="s">
        <v>231</v>
      </c>
      <c r="C16" s="138" t="s">
        <v>232</v>
      </c>
      <c r="D16" s="139"/>
      <c r="E16" s="140">
        <v>100</v>
      </c>
      <c r="F16" s="140"/>
      <c r="G16" s="140">
        <v>100</v>
      </c>
      <c r="H16" s="138" t="s">
        <v>215</v>
      </c>
    </row>
    <row r="17" spans="1:8" x14ac:dyDescent="0.25">
      <c r="A17" s="138" t="s">
        <v>233</v>
      </c>
      <c r="B17" s="138" t="s">
        <v>234</v>
      </c>
      <c r="C17" s="138" t="s">
        <v>235</v>
      </c>
      <c r="D17" s="139"/>
      <c r="E17" s="140">
        <v>170</v>
      </c>
      <c r="F17" s="140"/>
      <c r="G17" s="140">
        <v>170</v>
      </c>
      <c r="H17" s="138" t="s">
        <v>215</v>
      </c>
    </row>
    <row r="18" spans="1:8" x14ac:dyDescent="0.25">
      <c r="A18" s="138" t="s">
        <v>233</v>
      </c>
      <c r="B18" s="138" t="s">
        <v>236</v>
      </c>
      <c r="C18" s="138" t="s">
        <v>173</v>
      </c>
      <c r="D18" s="139"/>
      <c r="E18" s="140">
        <v>510</v>
      </c>
      <c r="F18" s="140"/>
      <c r="G18" s="140">
        <v>510</v>
      </c>
      <c r="H18" s="138" t="s">
        <v>215</v>
      </c>
    </row>
    <row r="20" spans="1:8" ht="15.75" thickBot="1" x14ac:dyDescent="0.3">
      <c r="D20" s="136">
        <f>SUM(D5:D19)</f>
        <v>0</v>
      </c>
      <c r="E20" s="137">
        <f>SUM(E4:E18)</f>
        <v>5380</v>
      </c>
      <c r="F20" s="137">
        <f>SUM(F4:F16)</f>
        <v>550</v>
      </c>
      <c r="G20" s="137">
        <f>SUM(G4:G18)</f>
        <v>5930</v>
      </c>
      <c r="H20" t="s">
        <v>175</v>
      </c>
    </row>
    <row r="23" spans="1:8" x14ac:dyDescent="0.25">
      <c r="C23" s="18" t="s">
        <v>176</v>
      </c>
    </row>
    <row r="24" spans="1:8" x14ac:dyDescent="0.25">
      <c r="C24" t="s">
        <v>237</v>
      </c>
      <c r="G24" s="66">
        <f>SUM(G25:G27)</f>
        <v>2040</v>
      </c>
      <c r="H24" s="17" t="s">
        <v>238</v>
      </c>
    </row>
    <row r="25" spans="1:8" x14ac:dyDescent="0.25">
      <c r="B25" s="141" t="s">
        <v>178</v>
      </c>
      <c r="C25" s="141" t="s">
        <v>179</v>
      </c>
      <c r="D25" s="142"/>
      <c r="E25" s="134"/>
      <c r="F25" s="134"/>
      <c r="G25" s="134">
        <v>100</v>
      </c>
    </row>
    <row r="26" spans="1:8" x14ac:dyDescent="0.25">
      <c r="B26" s="158" t="s">
        <v>214</v>
      </c>
      <c r="C26" s="158"/>
      <c r="D26" s="159"/>
      <c r="E26" s="160"/>
      <c r="F26" s="160"/>
      <c r="G26" s="160">
        <v>1360</v>
      </c>
    </row>
    <row r="27" spans="1:8" x14ac:dyDescent="0.25">
      <c r="B27" s="158" t="s">
        <v>198</v>
      </c>
      <c r="C27" s="158"/>
      <c r="D27" s="159"/>
      <c r="E27" s="160"/>
      <c r="F27" s="160"/>
      <c r="G27" s="160">
        <v>580</v>
      </c>
    </row>
    <row r="28" spans="1:8" x14ac:dyDescent="0.25">
      <c r="C28" t="s">
        <v>239</v>
      </c>
    </row>
    <row r="29" spans="1:8" x14ac:dyDescent="0.25">
      <c r="B29" t="s">
        <v>228</v>
      </c>
      <c r="G29" s="57">
        <v>320</v>
      </c>
      <c r="H29" s="17"/>
    </row>
    <row r="30" spans="1:8" x14ac:dyDescent="0.25">
      <c r="B30" t="s">
        <v>231</v>
      </c>
      <c r="G30" s="57">
        <v>100</v>
      </c>
    </row>
    <row r="31" spans="1:8" x14ac:dyDescent="0.25">
      <c r="B31" t="s">
        <v>234</v>
      </c>
      <c r="G31" s="57">
        <v>170</v>
      </c>
    </row>
    <row r="32" spans="1:8" x14ac:dyDescent="0.25">
      <c r="B32" t="s">
        <v>236</v>
      </c>
      <c r="G32" s="57">
        <v>510</v>
      </c>
    </row>
    <row r="34" spans="1:2" x14ac:dyDescent="0.25">
      <c r="A34" t="s">
        <v>177</v>
      </c>
      <c r="B34" t="s">
        <v>240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Group Contributions</vt:lpstr>
      <vt:lpstr>Statement 1903342503-627</vt:lpstr>
      <vt:lpstr>Cash Book</vt:lpstr>
      <vt:lpstr>Receipts and Payments</vt:lpstr>
      <vt:lpstr>Prudent Reserve</vt:lpstr>
      <vt:lpstr>Office Receipts</vt:lpstr>
      <vt:lpstr>'Cash Book'!Print_Area</vt:lpstr>
      <vt:lpstr>'Group Contributions'!Print_Area</vt:lpstr>
      <vt:lpstr>'Prudent Reserve'!Print_Area</vt:lpstr>
      <vt:lpstr>'Receipts and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Duffin</dc:creator>
  <cp:lastModifiedBy>Mike Simpson</cp:lastModifiedBy>
  <cp:lastPrinted>2025-07-11T11:43:26Z</cp:lastPrinted>
  <dcterms:created xsi:type="dcterms:W3CDTF">2020-02-04T14:08:02Z</dcterms:created>
  <dcterms:modified xsi:type="dcterms:W3CDTF">2026-05-08T16:44:54Z</dcterms:modified>
  <cp:contentStatus/>
</cp:coreProperties>
</file>